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1\Desktop\"/>
    </mc:Choice>
  </mc:AlternateContent>
  <bookViews>
    <workbookView xWindow="0" yWindow="0" windowWidth="21210" windowHeight="8100" activeTab="3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62913"/>
</workbook>
</file>

<file path=xl/calcChain.xml><?xml version="1.0" encoding="utf-8"?>
<calcChain xmlns="http://schemas.openxmlformats.org/spreadsheetml/2006/main">
  <c r="E85" i="5" l="1"/>
  <c r="E83" i="5"/>
  <c r="E81" i="5"/>
  <c r="E79" i="5"/>
  <c r="E76" i="5"/>
  <c r="F56" i="5"/>
  <c r="E61" i="5"/>
  <c r="E58" i="5"/>
  <c r="E49" i="5"/>
  <c r="E24" i="5"/>
  <c r="E68" i="5"/>
  <c r="E66" i="5" s="1"/>
  <c r="E22" i="5" l="1"/>
  <c r="E21" i="5" s="1"/>
  <c r="E17" i="5"/>
  <c r="E15" i="5" s="1"/>
  <c r="E7" i="5"/>
  <c r="E5" i="5" s="1"/>
  <c r="E12" i="5"/>
  <c r="E10" i="5" s="1"/>
  <c r="D24" i="5"/>
  <c r="D83" i="5"/>
  <c r="D81" i="5"/>
  <c r="D77" i="5" s="1"/>
  <c r="D79" i="5"/>
  <c r="D68" i="5"/>
  <c r="F68" i="5" s="1"/>
  <c r="D49" i="5"/>
  <c r="F49" i="5" s="1"/>
  <c r="D66" i="5"/>
  <c r="F66" i="5" s="1"/>
  <c r="D58" i="5"/>
  <c r="D61" i="5"/>
  <c r="D17" i="5"/>
  <c r="D15" i="5" s="1"/>
  <c r="D12" i="5"/>
  <c r="D10" i="5" s="1"/>
  <c r="D7" i="5"/>
  <c r="F7" i="5" s="1"/>
  <c r="F8" i="5"/>
  <c r="F13" i="5"/>
  <c r="F14" i="5"/>
  <c r="F17" i="5"/>
  <c r="F18" i="5"/>
  <c r="F19" i="5"/>
  <c r="F20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50" i="5"/>
  <c r="F51" i="5"/>
  <c r="F52" i="5"/>
  <c r="F53" i="5"/>
  <c r="F54" i="5"/>
  <c r="F55" i="5"/>
  <c r="F57" i="5"/>
  <c r="F61" i="5"/>
  <c r="F62" i="5"/>
  <c r="F63" i="5"/>
  <c r="F69" i="5"/>
  <c r="F71" i="5"/>
  <c r="F72" i="5"/>
  <c r="F73" i="5"/>
  <c r="F74" i="5"/>
  <c r="F75" i="5"/>
  <c r="F79" i="5"/>
  <c r="F80" i="5"/>
  <c r="F82" i="5"/>
  <c r="F83" i="5"/>
  <c r="F84" i="5"/>
  <c r="F97" i="1"/>
  <c r="E95" i="1"/>
  <c r="E98" i="1"/>
  <c r="E93" i="1"/>
  <c r="E86" i="1"/>
  <c r="E78" i="1"/>
  <c r="E77" i="1" s="1"/>
  <c r="E67" i="1"/>
  <c r="E58" i="1"/>
  <c r="E47" i="1" s="1"/>
  <c r="E36" i="1" s="1"/>
  <c r="E52" i="1"/>
  <c r="E48" i="1"/>
  <c r="E44" i="1"/>
  <c r="E37" i="1" s="1"/>
  <c r="E42" i="1"/>
  <c r="E38" i="1"/>
  <c r="E5" i="1"/>
  <c r="E6" i="1"/>
  <c r="E26" i="1"/>
  <c r="E23" i="1"/>
  <c r="E22" i="1" s="1"/>
  <c r="E17" i="1"/>
  <c r="E18" i="1"/>
  <c r="E14" i="1"/>
  <c r="E12" i="1"/>
  <c r="E9" i="1"/>
  <c r="D81" i="1"/>
  <c r="D76" i="5" l="1"/>
  <c r="F76" i="5" s="1"/>
  <c r="F77" i="5"/>
  <c r="D5" i="5"/>
  <c r="D4" i="5" s="1"/>
  <c r="F81" i="5"/>
  <c r="D22" i="5"/>
  <c r="D21" i="5" s="1"/>
  <c r="F21" i="5" s="1"/>
  <c r="F10" i="5"/>
  <c r="F15" i="5"/>
  <c r="F22" i="5"/>
  <c r="F12" i="5"/>
  <c r="F5" i="5"/>
  <c r="E4" i="5"/>
  <c r="F4" i="5" s="1"/>
  <c r="F24" i="5"/>
  <c r="E85" i="1"/>
  <c r="E81" i="1" s="1"/>
  <c r="E100" i="1" s="1"/>
  <c r="E34" i="1"/>
  <c r="D95" i="1"/>
  <c r="D98" i="1"/>
  <c r="D85" i="1"/>
  <c r="D86" i="1"/>
  <c r="D93" i="1"/>
  <c r="D85" i="5" l="1"/>
  <c r="F85" i="5" s="1"/>
  <c r="D77" i="1"/>
  <c r="D78" i="1"/>
  <c r="D75" i="1"/>
  <c r="D67" i="1"/>
  <c r="D58" i="1"/>
  <c r="D52" i="1"/>
  <c r="D48" i="1"/>
  <c r="D44" i="1"/>
  <c r="D42" i="1"/>
  <c r="D38" i="1"/>
  <c r="D5" i="1"/>
  <c r="D34" i="1"/>
  <c r="D22" i="1"/>
  <c r="D23" i="1"/>
  <c r="D18" i="1"/>
  <c r="D17" i="1" s="1"/>
  <c r="D9" i="1"/>
  <c r="D6" i="1" s="1"/>
  <c r="C34" i="1"/>
  <c r="C5" i="1"/>
  <c r="C6" i="1"/>
  <c r="D37" i="1" l="1"/>
  <c r="D47" i="1"/>
  <c r="D36" i="1" s="1"/>
  <c r="D100" i="1" s="1"/>
  <c r="B67" i="1"/>
  <c r="B37" i="1"/>
  <c r="B85" i="1"/>
  <c r="B81" i="1"/>
  <c r="B98" i="1"/>
  <c r="B95" i="1"/>
  <c r="B93" i="1"/>
  <c r="B86" i="1"/>
  <c r="B47" i="1"/>
  <c r="B36" i="1" s="1"/>
  <c r="B77" i="1"/>
  <c r="B78" i="1"/>
  <c r="B38" i="1"/>
  <c r="B58" i="1"/>
  <c r="B52" i="1"/>
  <c r="B48" i="1"/>
  <c r="B44" i="1"/>
  <c r="B42" i="1"/>
  <c r="B34" i="1"/>
  <c r="B5" i="1"/>
  <c r="B6" i="1"/>
  <c r="B22" i="1"/>
  <c r="B26" i="1"/>
  <c r="B23" i="1"/>
  <c r="B18" i="1"/>
  <c r="B17" i="1" s="1"/>
  <c r="B14" i="1"/>
  <c r="B7" i="1"/>
  <c r="B9" i="1"/>
  <c r="B100" i="1" l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7" i="1"/>
  <c r="F78" i="1"/>
  <c r="F79" i="1"/>
  <c r="F80" i="1"/>
  <c r="F81" i="1"/>
  <c r="F85" i="1"/>
  <c r="F86" i="1"/>
  <c r="F87" i="1"/>
  <c r="F89" i="1"/>
  <c r="F91" i="1"/>
  <c r="F92" i="1"/>
  <c r="F93" i="1"/>
  <c r="F94" i="1"/>
  <c r="F95" i="1"/>
  <c r="F96" i="1"/>
  <c r="F98" i="1"/>
  <c r="F99" i="1"/>
  <c r="F100" i="1"/>
  <c r="F15" i="1"/>
  <c r="F17" i="1"/>
  <c r="F18" i="1"/>
  <c r="F19" i="1"/>
  <c r="F22" i="1"/>
  <c r="F23" i="1"/>
  <c r="F24" i="1"/>
  <c r="F33" i="1"/>
  <c r="F34" i="1"/>
  <c r="F36" i="1"/>
  <c r="F37" i="1"/>
  <c r="F38" i="1"/>
  <c r="F39" i="1"/>
  <c r="F40" i="1"/>
  <c r="F42" i="1"/>
  <c r="F43" i="1"/>
  <c r="F44" i="1"/>
  <c r="F45" i="1"/>
  <c r="F6" i="1"/>
  <c r="F9" i="1"/>
  <c r="F10" i="1"/>
  <c r="F11" i="1"/>
  <c r="F12" i="1"/>
  <c r="F13" i="1"/>
  <c r="F14" i="1"/>
  <c r="F5" i="1"/>
  <c r="E29" i="4" l="1"/>
  <c r="D29" i="4"/>
  <c r="C29" i="4"/>
  <c r="B29" i="4"/>
  <c r="E13" i="4"/>
  <c r="D13" i="4"/>
  <c r="C13" i="4"/>
  <c r="B13" i="4"/>
  <c r="G40" i="3"/>
  <c r="F40" i="3"/>
  <c r="G36" i="3"/>
  <c r="F36" i="3"/>
  <c r="E22" i="3"/>
  <c r="D22" i="3"/>
  <c r="C22" i="3"/>
  <c r="B22" i="3"/>
  <c r="G21" i="3"/>
  <c r="F21" i="3"/>
  <c r="G20" i="3"/>
  <c r="F20" i="3"/>
  <c r="G19" i="3"/>
  <c r="F19" i="3"/>
  <c r="E19" i="3"/>
  <c r="G18" i="3" s="1"/>
  <c r="D19" i="3"/>
  <c r="C19" i="3"/>
  <c r="B19" i="3"/>
  <c r="B23" i="3" s="1"/>
  <c r="G17" i="3"/>
  <c r="G16" i="3"/>
  <c r="F16" i="3"/>
  <c r="E23" i="3" l="1"/>
  <c r="F18" i="3"/>
</calcChain>
</file>

<file path=xl/sharedStrings.xml><?xml version="1.0" encoding="utf-8"?>
<sst xmlns="http://schemas.openxmlformats.org/spreadsheetml/2006/main" count="269" uniqueCount="222">
  <si>
    <t>Oznaka</t>
  </si>
  <si>
    <t>Izvorni plan (2.)</t>
  </si>
  <si>
    <t>Tekući plan (3.)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</si>
  <si>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</si>
  <si>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</si>
  <si>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</si>
  <si>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</si>
  <si>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</si>
  <si>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</si>
  <si>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</si>
  <si>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</si>
  <si>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</si>
  <si>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</si>
  <si>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</si>
  <si>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</si>
  <si>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</si>
  <si>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</si>
  <si>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</si>
  <si>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</si>
  <si>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</si>
  <si>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</si>
  <si>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</si>
  <si>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</si>
  <si>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</si>
  <si>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</si>
  <si>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</si>
  <si>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</si>
  <si>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</si>
  <si>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</si>
  <si>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</si>
  <si>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</si>
  <si>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</si>
  <si>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</si>
  <si>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</si>
  <si>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</si>
  <si>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</si>
  <si>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</si>
  <si>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</si>
  <si>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</si>
  <si>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</si>
  <si>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</si>
  <si>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</si>
  <si>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</si>
  <si>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</si>
  <si>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</si>
  <si>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</si>
  <si>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</si>
  <si>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</si>
  <si>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</si>
  <si>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</si>
  <si>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</si>
  <si>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</si>
  <si>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</si>
  <si>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</si>
  <si>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</si>
  <si>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</si>
  <si>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</si>
  <si>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</si>
  <si>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343 Ostali financijski rashodi</t>
  </si>
  <si>
    <t>3433 Zatezne kamate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</si>
  <si>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</si>
  <si>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</si>
  <si>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</si>
  <si>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</si>
  <si>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</si>
  <si>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</si>
  <si>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</si>
  <si>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</si>
  <si>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</si>
  <si>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</si>
  <si>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</si>
  <si>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</si>
  <si>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</si>
  <si>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</si>
  <si>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</si>
  <si>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</si>
  <si>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</si>
  <si>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</si>
  <si>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</si>
  <si>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</si>
  <si>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</si>
  <si>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</si>
  <si>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 iz prethodnih godina</t>
  </si>
  <si>
    <t xml:space="preserve">I. OPĆI DIO  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</si>
  <si>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</si>
  <si>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</si>
  <si>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</si>
  <si>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</si>
  <si>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3211-Službena putovanja</t>
  </si>
  <si>
    <t>3212-Naknade za prijevoz na posao i s posla</t>
  </si>
  <si>
    <t>3213-Stručno usavršavanje zaposlenika</t>
  </si>
  <si>
    <t>3221-Uredski materijal</t>
  </si>
  <si>
    <t>3222-Materijali  i sirovine</t>
  </si>
  <si>
    <t>3223-Energija</t>
  </si>
  <si>
    <t>3225-Sitni inventar i auto gume</t>
  </si>
  <si>
    <t>3231-Usluge telefona ,pošte i prijevoza</t>
  </si>
  <si>
    <t>3232-Usluge tekuć.i investic.održavanja</t>
  </si>
  <si>
    <t>3234-Komunalne usluge</t>
  </si>
  <si>
    <t>3237-Intelektualne i osobne usluge</t>
  </si>
  <si>
    <t>3238-Računalne usluge</t>
  </si>
  <si>
    <t>3292-Premije osiguranja</t>
  </si>
  <si>
    <t>3293-Reprezentacija</t>
  </si>
  <si>
    <t>3294-Članarine</t>
  </si>
  <si>
    <t>3299-Ostali nespom.rashodi poslovanja</t>
  </si>
  <si>
    <t>4221-uredska oprema i namještaj</t>
  </si>
  <si>
    <t>Izvor financiranja: 31 Vlastiti prihodi korisnici</t>
  </si>
  <si>
    <t>3121-Ostali rashodi za zaposlene</t>
  </si>
  <si>
    <t>3111-Plaće po sudskim presudama</t>
  </si>
  <si>
    <t>3296-Troškovi sudskih postupaka</t>
  </si>
  <si>
    <t>Izvor financiranja 510-Državni proračun</t>
  </si>
  <si>
    <t>4241-Knjige</t>
  </si>
  <si>
    <t>Izvor financiranja:420 Višak prihoda poslovanja</t>
  </si>
  <si>
    <t>A2204-07 Administracija i upravljanje</t>
  </si>
  <si>
    <t>3111-Plaće za redovan rad</t>
  </si>
  <si>
    <t>Izvor financiranja:540 Pomoći iz inozemstva</t>
  </si>
  <si>
    <t>Izvor financiranja 420-Višak prihoda poslovanja</t>
  </si>
  <si>
    <t xml:space="preserve">Ostvarenje preth. god. </t>
  </si>
  <si>
    <t xml:space="preserve">Izvorni plan </t>
  </si>
  <si>
    <t xml:space="preserve">Tekući plan </t>
  </si>
  <si>
    <t>Izvor: 31 Vlastiti prihodi - proračunski korisnici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</si>
  <si>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</si>
  <si>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</si>
  <si>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</si>
  <si>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</si>
  <si>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</si>
  <si>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</si>
  <si>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57 HZZ-Stručno usavršavanje</t>
  </si>
  <si>
    <t>Izvor: 61 Donacije - proračunski korisnici</t>
  </si>
  <si>
    <t>SVEUKUPNO PRIHODI:</t>
  </si>
  <si>
    <t>Izvor: 71 Prihodi od prodaje  nefin. Imovine</t>
  </si>
  <si>
    <t xml:space="preserve">PRIHODI I RASHODI </t>
  </si>
  <si>
    <t>OPĆI DIO</t>
  </si>
  <si>
    <t>Bročana oznaka i naziv računa prihoda i rashoda</t>
  </si>
  <si>
    <t>Indeks 5./4.</t>
  </si>
  <si>
    <t>638 Pom.i iz DP tem.prijena EU sred</t>
  </si>
  <si>
    <t>663-Donacije od pravnih i fiz.osoba</t>
  </si>
  <si>
    <t>6631-Tekuće donacije</t>
  </si>
  <si>
    <t>6381-Pomoći temeljem prijenosa EU sred.</t>
  </si>
  <si>
    <t>41 Rashodi za nabavu nem.imovine</t>
  </si>
  <si>
    <t xml:space="preserve">412 Nematerijalna imovina </t>
  </si>
  <si>
    <t>4123 Licence</t>
  </si>
  <si>
    <t>4225 Instrumenti,uređaji i strojevi</t>
  </si>
  <si>
    <t>34-Financijski rashodi</t>
  </si>
  <si>
    <t>324 Naknade troš.osob.izvan RO</t>
  </si>
  <si>
    <t>32412 Naknade ostalih troškova</t>
  </si>
  <si>
    <t>9 VLASTITI IZVORI</t>
  </si>
  <si>
    <t>922 VIŠAK PRIHODA</t>
  </si>
  <si>
    <t>SVEUKUPNO PRIHODI+VIŠAK PRIHODA</t>
  </si>
  <si>
    <t>SVEUKUPNO :</t>
  </si>
  <si>
    <t>Indeks 4./3.</t>
  </si>
  <si>
    <t>9-Preneseni višak predh.god.</t>
  </si>
  <si>
    <t>SVEUKUPNO RASHODI:</t>
  </si>
  <si>
    <t>Izvorni plan 2022.</t>
  </si>
  <si>
    <t xml:space="preserve">Financijski plan  Srednjoškolskog đačkog doma za 2022. godinu </t>
  </si>
  <si>
    <t>Tekući plan -2022.</t>
  </si>
  <si>
    <t>Ostvarenje/Izvršenje 2021. (1)</t>
  </si>
  <si>
    <t>Tekući plan 2022.</t>
  </si>
  <si>
    <t>2.166.044.,96</t>
  </si>
  <si>
    <t>3113 Plaće za prekovremeni rad</t>
  </si>
  <si>
    <t>3233 Usluge promidž. I inform</t>
  </si>
  <si>
    <t>3431 Bankarke usluge</t>
  </si>
  <si>
    <t>4226 Sportska i glazbena oprema</t>
  </si>
  <si>
    <t>45 Dodatna ulaganja na građ.objektu</t>
  </si>
  <si>
    <t>45111 Dodatna ulaganja na građ.obj.</t>
  </si>
  <si>
    <t>426 Nematerijalna poizvedena imovina</t>
  </si>
  <si>
    <t>4262 Ulaganja u rač.programe</t>
  </si>
  <si>
    <t>3239 Ostale nespom.usluge</t>
  </si>
  <si>
    <t>68 Ostali prihodi</t>
  </si>
  <si>
    <t>6831 Ostali prihodi - vlastiti prihodi</t>
  </si>
  <si>
    <t>Izvorni plan 2022 (2.)</t>
  </si>
  <si>
    <t>Tekući plan 2022 (3.)</t>
  </si>
  <si>
    <t>RASHODI PO IZVORIMA FINANCIRANJA 30.06.2022.</t>
  </si>
  <si>
    <t>Tekući plan 2022.  (3.)</t>
  </si>
  <si>
    <t>Ostvarenje/Izvršenje  2022.(4.)</t>
  </si>
  <si>
    <t>Izvor: 45-F.P. i dod.udio u por.na dohod.</t>
  </si>
  <si>
    <t>Funk. klas: 0960 Dodatne usluge u obrazovanju</t>
  </si>
  <si>
    <t>31321-Doprinosi za obv. Osiguranje</t>
  </si>
  <si>
    <t>Funk.klas: 0922 Više srednjošk. obrazovanje</t>
  </si>
  <si>
    <t>Program: 2205 SREDNJE ŠKOLSTVO - IZNAD STANDARDA</t>
  </si>
  <si>
    <t>Izvor financiranja: 41 Prihodi za posebne namjene</t>
  </si>
  <si>
    <t>3227-Službena radna odjeća i obuća</t>
  </si>
  <si>
    <t>3233-Usluge promidžbe i informirtanja</t>
  </si>
  <si>
    <t>3291-Naknade preds.i izvrš. Tijelima</t>
  </si>
  <si>
    <t>3295-Pristojbe i naknade</t>
  </si>
  <si>
    <t>3431-Bankarske usluge</t>
  </si>
  <si>
    <t>3433-Zatezne kamate</t>
  </si>
  <si>
    <t>4262-Ulaganja u računal. Programe</t>
  </si>
  <si>
    <t>4223-Oprema za održavanje i zaštitu</t>
  </si>
  <si>
    <t>4226-Sportska i glazbena oprema</t>
  </si>
  <si>
    <t>4227-Uređaji strojevi i oprema za ost.namjene</t>
  </si>
  <si>
    <t>4511-Dodatna ulaganja na građ.objektu</t>
  </si>
  <si>
    <t>3113-Plaće za prekovremeni rad</t>
  </si>
  <si>
    <t>A2205-32 Pružanje usluga u turizmu</t>
  </si>
  <si>
    <t>3234-Opskrba vodom</t>
  </si>
  <si>
    <t>3239-Ostale nespomenute usluge</t>
  </si>
  <si>
    <t>Program: 4306 NACIONALNI EU PROJKETI</t>
  </si>
  <si>
    <t>Kapitalni projekt K4306-01-Energetska obnova Sred.đački dom</t>
  </si>
  <si>
    <t>3236-Zdravstvene i laboratorijske usluge</t>
  </si>
  <si>
    <t xml:space="preserve">        Na temelju Zakona o proračunu ("Narodne novine“ broj 144/21),i Pravilnika o polugodišnjem i godišnjem izvještaju o izvršenju proračuna ("Narodne novine" 24/13, 102/17 , 1/20 i 147/20) Srednjoškolski đački dom podnosi domskom odboru:</t>
  </si>
  <si>
    <t>Ostvarenje/Izvršenje  31.12.2022.</t>
  </si>
  <si>
    <t>Ostvarenje/Izvršenje 31.12. 2021.</t>
  </si>
  <si>
    <t>Ostvarenje/Izvršenje 31.12. 2021. god.</t>
  </si>
  <si>
    <t>Ostvarenje/Izvršenje 31.12.2022.</t>
  </si>
  <si>
    <t>SREDNJOŠKOLSKI ĐAČKI DOM 31.12.2022.</t>
  </si>
  <si>
    <t>PRIHODI I RASHODI  31.12.2022.PREMA EKONOMSKOJ KLASIFIKACIJI</t>
  </si>
  <si>
    <t>Ostvarenje /izvršenje 31.12.2021.</t>
  </si>
  <si>
    <t>Izvršenje 31.12.2022.</t>
  </si>
  <si>
    <t>PRIHODI PO IZVORIMA FIHNANCIIRANJA 31.12.2022.</t>
  </si>
  <si>
    <t>Ostvarenje 31.12.2021.  (1)</t>
  </si>
  <si>
    <t>Ostvarenje 31.12.2022. (4.)</t>
  </si>
  <si>
    <t>Ostvarenje 31.12. 2022. (4.)</t>
  </si>
  <si>
    <t>Ostvarenje 31.12.2021. (1)</t>
  </si>
  <si>
    <t>Godišnji  izvještaj o izvršenju financijskog plana 31.12.2022. prema programskoji ekonomskoj klasifikaciji te izvorima financiranja</t>
  </si>
  <si>
    <t>Ostvarenje 31.12.2022.</t>
  </si>
  <si>
    <t>GODIŠNJI IZVJEŠTAJ O IZVRŠENJU FINANCIJSKOG PLANA  2022. GODINE</t>
  </si>
  <si>
    <t>3113 Plaće po sudskim presudama</t>
  </si>
  <si>
    <t>42641 Ostala nematerijalna proiz.im.</t>
  </si>
  <si>
    <t>A2204-03 smještaj učenika u učeničkim domovima</t>
  </si>
  <si>
    <t>32216-Materijala za hig. potrebe i njegu</t>
  </si>
  <si>
    <t>3121-Nagrade</t>
  </si>
  <si>
    <t>4264-Ostala nematerijal.proizv.imovine</t>
  </si>
  <si>
    <t>A2205-12 Podizanje kvalitete i standarda u školstvu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</si>
</sst>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4">
    <xf numFmtId="0" fontId="0" fillId="0" borderId="0" xfId="0"/>
    <xf numFmtId="0" fontId="20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20" fillId="0" borderId="0" xfId="0" applyFont="1"/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6" xfId="0" applyNumberFormat="1" applyFont="1" applyFill="1" applyBorder="1" applyAlignment="1">
      <alignment horizontal="right" wrapText="1" indent="1"/>
    </xf>
    <xf numFmtId="0" fontId="30" fillId="33" borderId="16" xfId="0" applyFont="1" applyFill="1" applyBorder="1" applyAlignment="1">
      <alignment horizontal="left" wrapText="1" indent="1"/>
    </xf>
    <xf numFmtId="4" fontId="30" fillId="33" borderId="17" xfId="0" applyNumberFormat="1" applyFont="1" applyFill="1" applyBorder="1" applyAlignment="1">
      <alignment horizontal="righ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5" fillId="0" borderId="0" xfId="0" applyFont="1" applyAlignment="1">
      <alignment horizontal="left" wrapText="1"/>
    </xf>
    <xf numFmtId="4" fontId="38" fillId="33" borderId="11" xfId="0" applyNumberFormat="1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horizontal="right" wrapText="1" indent="1"/>
    </xf>
    <xf numFmtId="0" fontId="35" fillId="0" borderId="0" xfId="0" applyFont="1"/>
    <xf numFmtId="4" fontId="41" fillId="33" borderId="11" xfId="0" applyNumberFormat="1" applyFont="1" applyFill="1" applyBorder="1" applyAlignment="1">
      <alignment horizontal="right" wrapText="1" indent="1"/>
    </xf>
    <xf numFmtId="0" fontId="42" fillId="0" borderId="0" xfId="0" applyFont="1"/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" fontId="38" fillId="34" borderId="2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" fontId="30" fillId="33" borderId="20" xfId="0" applyNumberFormat="1" applyFont="1" applyFill="1" applyBorder="1" applyAlignment="1">
      <alignment horizontal="right" wrapText="1" indent="1"/>
    </xf>
    <xf numFmtId="4" fontId="31" fillId="33" borderId="20" xfId="0" applyNumberFormat="1" applyFont="1" applyFill="1" applyBorder="1" applyAlignment="1">
      <alignment horizontal="right" wrapText="1" indent="1"/>
    </xf>
    <xf numFmtId="0" fontId="19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4" fontId="19" fillId="33" borderId="11" xfId="0" applyNumberFormat="1" applyFont="1" applyFill="1" applyBorder="1" applyAlignment="1">
      <alignment wrapText="1"/>
    </xf>
    <xf numFmtId="4" fontId="46" fillId="33" borderId="11" xfId="0" applyNumberFormat="1" applyFont="1" applyFill="1" applyBorder="1" applyAlignment="1">
      <alignment horizontal="right" wrapText="1" indent="1"/>
    </xf>
    <xf numFmtId="4" fontId="41" fillId="33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horizontal="right" wrapText="1"/>
    </xf>
    <xf numFmtId="0" fontId="38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36" fillId="0" borderId="18" xfId="0" applyFont="1" applyBorder="1" applyAlignment="1">
      <alignment horizontal="center" vertical="center" wrapText="1"/>
    </xf>
    <xf numFmtId="4" fontId="36" fillId="34" borderId="20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/>
    </xf>
    <xf numFmtId="4" fontId="36" fillId="34" borderId="11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4" fontId="41" fillId="33" borderId="11" xfId="0" applyNumberFormat="1" applyFont="1" applyFill="1" applyBorder="1" applyAlignment="1">
      <alignment wrapText="1"/>
    </xf>
    <xf numFmtId="0" fontId="49" fillId="0" borderId="0" xfId="0" applyFont="1" applyAlignment="1">
      <alignment horizontal="left" wrapText="1"/>
    </xf>
    <xf numFmtId="4" fontId="32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horizontal="right" wrapText="1" indent="1"/>
    </xf>
    <xf numFmtId="4" fontId="38" fillId="34" borderId="11" xfId="0" applyNumberFormat="1" applyFont="1" applyFill="1" applyBorder="1" applyAlignment="1">
      <alignment horizontal="right" wrapText="1" indent="1"/>
    </xf>
    <xf numFmtId="4" fontId="40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wrapText="1"/>
    </xf>
    <xf numFmtId="4" fontId="39" fillId="33" borderId="11" xfId="0" applyNumberFormat="1" applyFont="1" applyFill="1" applyBorder="1" applyAlignment="1">
      <alignment wrapText="1"/>
    </xf>
    <xf numFmtId="4" fontId="38" fillId="34" borderId="11" xfId="0" applyNumberFormat="1" applyFont="1" applyFill="1" applyBorder="1" applyAlignment="1">
      <alignment wrapText="1"/>
    </xf>
    <xf numFmtId="0" fontId="50" fillId="0" borderId="18" xfId="0" applyFont="1" applyBorder="1" applyAlignment="1">
      <alignment horizontal="right" vertical="center" wrapText="1" indent="1"/>
    </xf>
    <xf numFmtId="0" fontId="35" fillId="0" borderId="0" xfId="0" applyFont="1" applyAlignment="1">
      <alignment horizontal="right" wrapText="1"/>
    </xf>
    <xf numFmtId="0" fontId="35" fillId="36" borderId="0" xfId="0" applyFont="1" applyFill="1"/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left" indent="1"/>
    </xf>
    <xf numFmtId="4" fontId="38" fillId="33" borderId="11" xfId="0" applyNumberFormat="1" applyFont="1" applyFill="1" applyBorder="1" applyAlignment="1">
      <alignment wrapText="1"/>
    </xf>
    <xf numFmtId="4" fontId="39" fillId="33" borderId="20" xfId="0" applyNumberFormat="1" applyFont="1" applyFill="1" applyBorder="1" applyAlignment="1">
      <alignment wrapText="1"/>
    </xf>
    <xf numFmtId="4" fontId="38" fillId="33" borderId="15" xfId="0" applyNumberFormat="1" applyFont="1" applyFill="1" applyBorder="1" applyAlignment="1">
      <alignment wrapText="1"/>
    </xf>
    <xf numFmtId="4" fontId="38" fillId="33" borderId="16" xfId="0" applyNumberFormat="1" applyFont="1" applyFill="1" applyBorder="1" applyAlignment="1">
      <alignment wrapText="1"/>
    </xf>
    <xf numFmtId="4" fontId="39" fillId="33" borderId="16" xfId="0" applyNumberFormat="1" applyFont="1" applyFill="1" applyBorder="1" applyAlignment="1">
      <alignment wrapText="1"/>
    </xf>
    <xf numFmtId="0" fontId="55" fillId="0" borderId="0" xfId="0" applyFont="1" applyAlignment="1">
      <alignment horizontal="left" indent="1"/>
    </xf>
    <xf numFmtId="0" fontId="29" fillId="0" borderId="21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left" wrapText="1"/>
    </xf>
    <xf numFmtId="0" fontId="30" fillId="33" borderId="23" xfId="0" applyFont="1" applyFill="1" applyBorder="1" applyAlignment="1">
      <alignment horizontal="left" wrapText="1"/>
    </xf>
    <xf numFmtId="0" fontId="43" fillId="33" borderId="23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27" fillId="0" borderId="26" xfId="0" applyFont="1" applyBorder="1" applyAlignment="1">
      <alignment horizontal="left" wrapText="1"/>
    </xf>
    <xf numFmtId="0" fontId="29" fillId="0" borderId="27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wrapText="1"/>
    </xf>
    <xf numFmtId="0" fontId="18" fillId="0" borderId="27" xfId="0" applyFont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left" wrapText="1"/>
    </xf>
    <xf numFmtId="0" fontId="21" fillId="33" borderId="23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left" wrapText="1"/>
    </xf>
    <xf numFmtId="0" fontId="21" fillId="34" borderId="23" xfId="0" applyFont="1" applyFill="1" applyBorder="1" applyAlignment="1">
      <alignment horizontal="left" wrapText="1"/>
    </xf>
    <xf numFmtId="0" fontId="21" fillId="36" borderId="23" xfId="0" applyFont="1" applyFill="1" applyBorder="1" applyAlignment="1">
      <alignment horizontal="left" wrapText="1"/>
    </xf>
    <xf numFmtId="0" fontId="37" fillId="0" borderId="21" xfId="0" applyFont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left" wrapText="1"/>
    </xf>
    <xf numFmtId="0" fontId="38" fillId="33" borderId="23" xfId="0" applyFont="1" applyFill="1" applyBorder="1" applyAlignment="1">
      <alignment horizontal="left" wrapText="1"/>
    </xf>
    <xf numFmtId="0" fontId="38" fillId="34" borderId="23" xfId="0" applyFont="1" applyFill="1" applyBorder="1" applyAlignment="1">
      <alignment horizontal="left" wrapText="1"/>
    </xf>
    <xf numFmtId="0" fontId="39" fillId="33" borderId="23" xfId="0" applyFont="1" applyFill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37" fillId="0" borderId="27" xfId="0" applyFont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left" wrapText="1"/>
    </xf>
    <xf numFmtId="0" fontId="35" fillId="0" borderId="26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2" fillId="0" borderId="26" xfId="0" applyFont="1" applyBorder="1" applyAlignment="1">
      <alignment horizontal="left" wrapText="1"/>
    </xf>
    <xf numFmtId="0" fontId="38" fillId="0" borderId="29" xfId="0" applyFont="1" applyBorder="1" applyAlignment="1">
      <alignment horizontal="center" vertical="center" wrapText="1"/>
    </xf>
    <xf numFmtId="0" fontId="53" fillId="34" borderId="0" xfId="0" applyFont="1" applyFill="1" applyAlignment="1">
      <alignment horizontal="left" indent="1"/>
    </xf>
    <xf numFmtId="0" fontId="43" fillId="33" borderId="24" xfId="0" applyFont="1" applyFill="1" applyBorder="1" applyAlignment="1">
      <alignment horizontal="left" wrapText="1"/>
    </xf>
    <xf numFmtId="4" fontId="19" fillId="0" borderId="11" xfId="0" applyNumberFormat="1" applyFont="1" applyFill="1" applyBorder="1" applyAlignment="1">
      <alignment horizontal="right" wrapText="1"/>
    </xf>
    <xf numFmtId="4" fontId="32" fillId="34" borderId="11" xfId="0" applyNumberFormat="1" applyFont="1" applyFill="1" applyBorder="1" applyAlignment="1">
      <alignment horizontal="left" wrapText="1" indent="1"/>
    </xf>
    <xf numFmtId="4" fontId="22" fillId="0" borderId="11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wrapText="1"/>
    </xf>
    <xf numFmtId="0" fontId="27" fillId="0" borderId="0" xfId="0" applyFont="1" applyFill="1" applyAlignment="1">
      <alignment horizontal="left" indent="1"/>
    </xf>
    <xf numFmtId="4" fontId="30" fillId="0" borderId="11" xfId="0" applyNumberFormat="1" applyFont="1" applyFill="1" applyBorder="1" applyAlignment="1">
      <alignment horizontal="right" wrapText="1" indent="1"/>
    </xf>
    <xf numFmtId="0" fontId="30" fillId="0" borderId="11" xfId="0" applyFont="1" applyFill="1" applyBorder="1" applyAlignment="1">
      <alignment horizontal="left" wrapText="1" indent="1"/>
    </xf>
    <xf numFmtId="4" fontId="30" fillId="0" borderId="16" xfId="0" applyNumberFormat="1" applyFont="1" applyFill="1" applyBorder="1" applyAlignment="1">
      <alignment horizontal="right" wrapText="1" indent="1"/>
    </xf>
    <xf numFmtId="0" fontId="29" fillId="0" borderId="10" xfId="0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wrapText="1"/>
    </xf>
    <xf numFmtId="4" fontId="38" fillId="0" borderId="15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horizontal="center" wrapText="1"/>
    </xf>
    <xf numFmtId="0" fontId="24" fillId="0" borderId="0" xfId="0" applyFont="1" applyFill="1"/>
    <xf numFmtId="4" fontId="24" fillId="0" borderId="0" xfId="0" applyNumberFormat="1" applyFont="1" applyFill="1"/>
    <xf numFmtId="0" fontId="3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38" fillId="0" borderId="30" xfId="0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right" wrapText="1"/>
    </xf>
    <xf numFmtId="2" fontId="38" fillId="33" borderId="11" xfId="0" applyNumberFormat="1" applyFont="1" applyFill="1" applyBorder="1" applyAlignment="1">
      <alignment wrapText="1"/>
    </xf>
    <xf numFmtId="4" fontId="36" fillId="37" borderId="11" xfId="0" applyNumberFormat="1" applyFont="1" applyFill="1" applyBorder="1" applyAlignment="1">
      <alignment horizontal="right" wrapText="1"/>
    </xf>
    <xf numFmtId="4" fontId="38" fillId="37" borderId="11" xfId="0" applyNumberFormat="1" applyFont="1" applyFill="1" applyBorder="1" applyAlignment="1">
      <alignment horizontal="right" wrapText="1"/>
    </xf>
    <xf numFmtId="0" fontId="38" fillId="37" borderId="23" xfId="0" applyFont="1" applyFill="1" applyBorder="1" applyAlignment="1">
      <alignment horizontal="left" wrapText="1"/>
    </xf>
    <xf numFmtId="4" fontId="36" fillId="37" borderId="11" xfId="0" applyNumberFormat="1" applyFont="1" applyFill="1" applyBorder="1" applyAlignment="1">
      <alignment horizontal="right" wrapText="1" indent="1"/>
    </xf>
    <xf numFmtId="0" fontId="38" fillId="0" borderId="23" xfId="0" applyFont="1" applyFill="1" applyBorder="1" applyAlignment="1">
      <alignment horizontal="left" wrapText="1"/>
    </xf>
    <xf numFmtId="0" fontId="39" fillId="0" borderId="23" xfId="0" applyFont="1" applyFill="1" applyBorder="1" applyAlignment="1">
      <alignment horizontal="left" wrapText="1"/>
    </xf>
    <xf numFmtId="4" fontId="40" fillId="0" borderId="11" xfId="0" applyNumberFormat="1" applyFont="1" applyFill="1" applyBorder="1" applyAlignment="1">
      <alignment horizontal="right" wrapText="1" indent="1"/>
    </xf>
    <xf numFmtId="4" fontId="41" fillId="0" borderId="11" xfId="0" applyNumberFormat="1" applyFont="1" applyFill="1" applyBorder="1" applyAlignment="1">
      <alignment wrapText="1"/>
    </xf>
    <xf numFmtId="4" fontId="41" fillId="0" borderId="11" xfId="0" applyNumberFormat="1" applyFont="1" applyFill="1" applyBorder="1" applyAlignment="1">
      <alignment horizontal="right" wrapText="1" indent="1"/>
    </xf>
    <xf numFmtId="0" fontId="35" fillId="0" borderId="0" xfId="0" applyFont="1" applyFill="1"/>
    <xf numFmtId="4" fontId="56" fillId="34" borderId="11" xfId="0" applyNumberFormat="1" applyFont="1" applyFill="1" applyBorder="1" applyAlignment="1">
      <alignment horizontal="right" wrapText="1" indent="1"/>
    </xf>
    <xf numFmtId="4" fontId="56" fillId="34" borderId="11" xfId="0" applyNumberFormat="1" applyFont="1" applyFill="1" applyBorder="1" applyAlignment="1">
      <alignment wrapText="1"/>
    </xf>
    <xf numFmtId="4" fontId="40" fillId="37" borderId="11" xfId="0" applyNumberFormat="1" applyFont="1" applyFill="1" applyBorder="1" applyAlignment="1">
      <alignment horizontal="right" wrapText="1" indent="1"/>
    </xf>
    <xf numFmtId="4" fontId="38" fillId="37" borderId="11" xfId="0" applyNumberFormat="1" applyFont="1" applyFill="1" applyBorder="1" applyAlignment="1">
      <alignment wrapText="1"/>
    </xf>
    <xf numFmtId="4" fontId="36" fillId="37" borderId="11" xfId="0" applyNumberFormat="1" applyFont="1" applyFill="1" applyBorder="1" applyAlignment="1">
      <alignment wrapText="1"/>
    </xf>
    <xf numFmtId="4" fontId="38" fillId="37" borderId="11" xfId="0" applyNumberFormat="1" applyFont="1" applyFill="1" applyBorder="1" applyAlignment="1">
      <alignment horizontal="right" wrapText="1" indent="1"/>
    </xf>
    <xf numFmtId="4" fontId="36" fillId="0" borderId="11" xfId="0" applyNumberFormat="1" applyFont="1" applyFill="1" applyBorder="1" applyAlignment="1">
      <alignment wrapText="1"/>
    </xf>
    <xf numFmtId="4" fontId="38" fillId="0" borderId="11" xfId="0" applyNumberFormat="1" applyFont="1" applyFill="1" applyBorder="1" applyAlignment="1">
      <alignment horizontal="right" wrapText="1" indent="1"/>
    </xf>
    <xf numFmtId="4" fontId="36" fillId="0" borderId="11" xfId="0" applyNumberFormat="1" applyFont="1" applyFill="1" applyBorder="1" applyAlignment="1">
      <alignment horizontal="right" wrapText="1" indent="1"/>
    </xf>
    <xf numFmtId="4" fontId="36" fillId="0" borderId="11" xfId="0" applyNumberFormat="1" applyFont="1" applyFill="1" applyBorder="1" applyAlignment="1">
      <alignment horizontal="right" wrapText="1"/>
    </xf>
    <xf numFmtId="0" fontId="52" fillId="38" borderId="23" xfId="0" applyFont="1" applyFill="1" applyBorder="1" applyAlignment="1">
      <alignment horizontal="left" wrapText="1"/>
    </xf>
    <xf numFmtId="4" fontId="32" fillId="38" borderId="11" xfId="0" applyNumberFormat="1" applyFont="1" applyFill="1" applyBorder="1" applyAlignment="1">
      <alignment horizontal="right" wrapText="1" indent="1"/>
    </xf>
    <xf numFmtId="4" fontId="36" fillId="38" borderId="11" xfId="0" applyNumberFormat="1" applyFont="1" applyFill="1" applyBorder="1" applyAlignment="1">
      <alignment wrapText="1"/>
    </xf>
    <xf numFmtId="4" fontId="36" fillId="38" borderId="11" xfId="0" applyNumberFormat="1" applyFont="1" applyFill="1" applyBorder="1" applyAlignment="1">
      <alignment horizontal="right" wrapText="1" indent="1"/>
    </xf>
    <xf numFmtId="0" fontId="29" fillId="0" borderId="19" xfId="0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wrapText="1"/>
    </xf>
    <xf numFmtId="0" fontId="51" fillId="34" borderId="19" xfId="0" applyFont="1" applyFill="1" applyBorder="1" applyAlignment="1">
      <alignment horizontal="right" vertical="center" wrapText="1" indent="1"/>
    </xf>
    <xf numFmtId="0" fontId="36" fillId="34" borderId="19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wrapText="1"/>
    </xf>
    <xf numFmtId="2" fontId="38" fillId="34" borderId="20" xfId="0" applyNumberFormat="1" applyFont="1" applyFill="1" applyBorder="1" applyAlignment="1">
      <alignment horizontal="right" wrapText="1"/>
    </xf>
    <xf numFmtId="2" fontId="39" fillId="34" borderId="20" xfId="0" applyNumberFormat="1" applyFont="1" applyFill="1" applyBorder="1" applyAlignment="1">
      <alignment horizontal="right" wrapText="1"/>
    </xf>
    <xf numFmtId="0" fontId="54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5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22" sqref="B22"/>
    </sheetView>
  </sheetViews>
  <sheetFormatPr defaultRowHeight="10.5" x14ac:dyDescent="0.15"/>
  <cols>
    <col min="1" max="1" width="30.28515625" style="8" customWidth="1"/>
    <col min="2" max="4" width="12.7109375" style="8" customWidth="1"/>
    <col min="5" max="5" width="12.5703125" style="8" customWidth="1"/>
    <col min="6" max="6" width="8.28515625" style="8" hidden="1" customWidth="1"/>
    <col min="7" max="7" width="8.5703125" style="8" hidden="1" customWidth="1"/>
    <col min="8" max="16384" width="9.140625" style="8"/>
  </cols>
  <sheetData>
    <row r="1" spans="1:7" x14ac:dyDescent="0.15">
      <c r="A1" s="163" t="s">
        <v>198</v>
      </c>
      <c r="B1" s="164"/>
      <c r="C1" s="164"/>
      <c r="D1" s="164"/>
      <c r="E1" s="164"/>
      <c r="F1" s="164"/>
      <c r="G1" s="164"/>
    </row>
    <row r="2" spans="1:7" ht="23.25" customHeight="1" x14ac:dyDescent="0.15">
      <c r="A2" s="164"/>
      <c r="B2" s="164"/>
      <c r="C2" s="164"/>
      <c r="D2" s="164"/>
      <c r="E2" s="164"/>
      <c r="F2" s="164"/>
      <c r="G2" s="164"/>
    </row>
    <row r="4" spans="1:7" ht="12.75" x14ac:dyDescent="0.2">
      <c r="A4" s="165" t="s">
        <v>214</v>
      </c>
      <c r="B4" s="165"/>
      <c r="C4" s="165"/>
      <c r="D4" s="165"/>
      <c r="E4" s="165"/>
      <c r="F4" s="165"/>
      <c r="G4" s="165"/>
    </row>
    <row r="5" spans="1:7" ht="12.75" x14ac:dyDescent="0.2">
      <c r="B5" s="77" t="s">
        <v>203</v>
      </c>
      <c r="C5" s="77"/>
      <c r="D5" s="77"/>
    </row>
    <row r="7" spans="1:7" x14ac:dyDescent="0.15">
      <c r="A7" s="71" t="s">
        <v>83</v>
      </c>
    </row>
    <row r="10" spans="1:7" ht="16.5" customHeight="1" x14ac:dyDescent="0.15">
      <c r="A10" s="162" t="s">
        <v>153</v>
      </c>
      <c r="B10" s="162"/>
      <c r="C10" s="162"/>
      <c r="D10" s="162"/>
      <c r="E10" s="162"/>
      <c r="F10" s="162"/>
      <c r="G10" s="162"/>
    </row>
    <row r="11" spans="1:7" ht="16.5" customHeight="1" x14ac:dyDescent="0.15">
      <c r="A11" s="9"/>
      <c r="B11" s="9"/>
      <c r="C11" s="9"/>
      <c r="D11" s="9"/>
      <c r="E11" s="9"/>
      <c r="F11" s="9"/>
      <c r="G11" s="9"/>
    </row>
    <row r="12" spans="1:7" x14ac:dyDescent="0.15">
      <c r="A12" s="71" t="s">
        <v>5</v>
      </c>
    </row>
    <row r="13" spans="1:7" s="10" customFormat="1" ht="11.25" thickBot="1" x14ac:dyDescent="0.2">
      <c r="A13" s="8"/>
      <c r="B13" s="8"/>
      <c r="C13" s="8"/>
      <c r="D13" s="8"/>
      <c r="E13" s="8"/>
      <c r="F13" s="8"/>
      <c r="G13" s="8"/>
    </row>
    <row r="14" spans="1:7" ht="32.25" thickBot="1" x14ac:dyDescent="0.2">
      <c r="A14" s="78" t="s">
        <v>130</v>
      </c>
      <c r="B14" s="115" t="s">
        <v>200</v>
      </c>
      <c r="C14" s="154" t="s">
        <v>152</v>
      </c>
      <c r="D14" s="154" t="s">
        <v>154</v>
      </c>
      <c r="E14" s="154" t="s">
        <v>199</v>
      </c>
      <c r="F14" s="40" t="s">
        <v>3</v>
      </c>
      <c r="G14" s="40" t="s">
        <v>4</v>
      </c>
    </row>
    <row r="15" spans="1:7" x14ac:dyDescent="0.15">
      <c r="A15" s="41">
        <v>1</v>
      </c>
      <c r="B15" s="109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</row>
    <row r="16" spans="1:7" ht="12" x14ac:dyDescent="0.2">
      <c r="A16" s="79" t="s">
        <v>6</v>
      </c>
      <c r="B16" s="110">
        <v>8157904.0800000001</v>
      </c>
      <c r="C16" s="73">
        <v>13077419.77</v>
      </c>
      <c r="D16" s="73">
        <v>13408875.77</v>
      </c>
      <c r="E16" s="73">
        <v>9983795.6300000008</v>
      </c>
      <c r="F16" s="42">
        <f>E16/B16*100</f>
        <v>122.38187078561484</v>
      </c>
      <c r="G16" s="43">
        <f>E16/D16*100</f>
        <v>74.456619639485268</v>
      </c>
    </row>
    <row r="17" spans="1:7" ht="12" x14ac:dyDescent="0.2">
      <c r="A17" s="80" t="s">
        <v>19</v>
      </c>
      <c r="B17" s="110">
        <v>0</v>
      </c>
      <c r="C17" s="64">
        <v>0</v>
      </c>
      <c r="D17" s="64">
        <v>0</v>
      </c>
      <c r="E17" s="64">
        <v>0</v>
      </c>
      <c r="F17" s="13"/>
      <c r="G17" s="14" t="e">
        <f>E17/D17*100</f>
        <v>#DIV/0!</v>
      </c>
    </row>
    <row r="18" spans="1:7" ht="12" x14ac:dyDescent="0.2">
      <c r="A18" s="80" t="s">
        <v>150</v>
      </c>
      <c r="B18" s="110">
        <v>2535743.62</v>
      </c>
      <c r="C18" s="64">
        <v>2800000</v>
      </c>
      <c r="D18" s="64">
        <v>2570642.4500000002</v>
      </c>
      <c r="E18" s="64">
        <v>2570642.4500000002</v>
      </c>
      <c r="F18" s="13">
        <f>E19/B19*100</f>
        <v>117.40089473865876</v>
      </c>
      <c r="G18" s="14">
        <f>E19/D19*100</f>
        <v>78.565810978498973</v>
      </c>
    </row>
    <row r="19" spans="1:7" ht="12" x14ac:dyDescent="0.2">
      <c r="A19" s="81" t="s">
        <v>75</v>
      </c>
      <c r="B19" s="116">
        <f>B16+B18</f>
        <v>10693647.699999999</v>
      </c>
      <c r="C19" s="72">
        <f>SUM(C16:C18)</f>
        <v>15877419.77</v>
      </c>
      <c r="D19" s="72">
        <f>SUM(D16:D18)</f>
        <v>15979518.219999999</v>
      </c>
      <c r="E19" s="72">
        <f>SUM(E16:E18)</f>
        <v>12554438.080000002</v>
      </c>
      <c r="F19" s="13">
        <f>E20/B20*100</f>
        <v>118.23296717414316</v>
      </c>
      <c r="G19" s="14">
        <f>E20/D20*100</f>
        <v>95.574179297263314</v>
      </c>
    </row>
    <row r="20" spans="1:7" ht="15" customHeight="1" x14ac:dyDescent="0.2">
      <c r="A20" s="80" t="s">
        <v>23</v>
      </c>
      <c r="B20" s="110">
        <v>7889139.6900000004</v>
      </c>
      <c r="C20" s="64">
        <v>9427046</v>
      </c>
      <c r="D20" s="64">
        <v>9759502</v>
      </c>
      <c r="E20" s="64">
        <v>9327563.9399999995</v>
      </c>
      <c r="F20" s="13">
        <f>E21/B21*100</f>
        <v>698.72303130054729</v>
      </c>
      <c r="G20" s="14">
        <f>E21/D21*100</f>
        <v>26.27119403235254</v>
      </c>
    </row>
    <row r="21" spans="1:7" ht="23.25" thickBot="1" x14ac:dyDescent="0.25">
      <c r="A21" s="80" t="s">
        <v>60</v>
      </c>
      <c r="B21" s="110">
        <v>233865.56</v>
      </c>
      <c r="C21" s="64">
        <v>6450373.7699999996</v>
      </c>
      <c r="D21" s="64">
        <v>6220016.2199999997</v>
      </c>
      <c r="E21" s="64">
        <v>1634072.53</v>
      </c>
      <c r="F21" s="13">
        <f>E22/B22*100</f>
        <v>134.9455790392355</v>
      </c>
      <c r="G21" s="14">
        <f>E22/D22*100</f>
        <v>68.598041061590891</v>
      </c>
    </row>
    <row r="22" spans="1:7" ht="12.75" thickBot="1" x14ac:dyDescent="0.25">
      <c r="A22" s="105" t="s">
        <v>76</v>
      </c>
      <c r="B22" s="117">
        <f>SUM(B20:B21)</f>
        <v>8123005.25</v>
      </c>
      <c r="C22" s="74">
        <f>SUM(C20:C21)</f>
        <v>15877419.77</v>
      </c>
      <c r="D22" s="74">
        <f>SUM(D20:D21)</f>
        <v>15979518.219999999</v>
      </c>
      <c r="E22" s="74">
        <f>SUM(E20:E21)</f>
        <v>10961636.469999999</v>
      </c>
      <c r="F22" s="16"/>
      <c r="G22" s="16"/>
    </row>
    <row r="23" spans="1:7" ht="12.75" thickBot="1" x14ac:dyDescent="0.25">
      <c r="A23" s="82" t="s">
        <v>74</v>
      </c>
      <c r="B23" s="155">
        <f>B19-B22</f>
        <v>2570642.4499999993</v>
      </c>
      <c r="C23" s="76">
        <v>0</v>
      </c>
      <c r="D23" s="76">
        <v>0</v>
      </c>
      <c r="E23" s="75">
        <f>E19-E22</f>
        <v>1592801.6100000031</v>
      </c>
    </row>
    <row r="24" spans="1:7" x14ac:dyDescent="0.15">
      <c r="A24" s="83"/>
      <c r="B24" s="111"/>
    </row>
    <row r="25" spans="1:7" x14ac:dyDescent="0.15">
      <c r="A25" s="83"/>
      <c r="B25" s="111"/>
    </row>
    <row r="26" spans="1:7" ht="11.25" thickBot="1" x14ac:dyDescent="0.2">
      <c r="A26" s="85" t="s">
        <v>77</v>
      </c>
      <c r="B26" s="111"/>
    </row>
    <row r="27" spans="1:7" ht="0.75" customHeight="1" thickBot="1" x14ac:dyDescent="0.2">
      <c r="A27" s="83"/>
      <c r="B27" s="111"/>
      <c r="F27" s="11" t="s">
        <v>3</v>
      </c>
      <c r="G27" s="11" t="s">
        <v>4</v>
      </c>
    </row>
    <row r="28" spans="1:7" ht="32.25" thickBot="1" x14ac:dyDescent="0.25">
      <c r="A28" s="84" t="s">
        <v>0</v>
      </c>
      <c r="B28" s="115" t="s">
        <v>155</v>
      </c>
      <c r="C28" s="11" t="s">
        <v>1</v>
      </c>
      <c r="D28" s="11" t="s">
        <v>2</v>
      </c>
      <c r="E28" s="11" t="s">
        <v>173</v>
      </c>
      <c r="F28" s="13"/>
      <c r="G28" s="14"/>
    </row>
    <row r="29" spans="1:7" ht="23.25" thickBot="1" x14ac:dyDescent="0.25">
      <c r="A29" s="80" t="s">
        <v>78</v>
      </c>
      <c r="B29" s="112"/>
      <c r="C29" s="12"/>
      <c r="D29" s="13"/>
      <c r="E29" s="13"/>
      <c r="F29" s="13"/>
      <c r="G29" s="14"/>
    </row>
    <row r="30" spans="1:7" ht="23.25" thickBot="1" x14ac:dyDescent="0.25">
      <c r="A30" s="80" t="s">
        <v>79</v>
      </c>
      <c r="B30" s="113"/>
      <c r="C30" s="12"/>
      <c r="D30" s="15"/>
      <c r="E30" s="15"/>
      <c r="F30" s="16"/>
      <c r="G30" s="16"/>
    </row>
    <row r="31" spans="1:7" ht="12" thickBot="1" x14ac:dyDescent="0.25">
      <c r="A31" s="82" t="s">
        <v>80</v>
      </c>
      <c r="B31" s="114"/>
      <c r="C31" s="17"/>
      <c r="D31" s="16"/>
      <c r="E31" s="16"/>
    </row>
    <row r="32" spans="1:7" x14ac:dyDescent="0.15">
      <c r="A32" s="83"/>
      <c r="B32" s="111"/>
    </row>
    <row r="33" spans="1:7" ht="4.5" customHeight="1" x14ac:dyDescent="0.15">
      <c r="A33" s="83"/>
      <c r="B33" s="111"/>
    </row>
    <row r="34" spans="1:7" ht="14.25" customHeight="1" thickBot="1" x14ac:dyDescent="0.2">
      <c r="A34" s="85" t="s">
        <v>81</v>
      </c>
      <c r="B34" s="111"/>
    </row>
    <row r="35" spans="1:7" ht="9" customHeight="1" thickBot="1" x14ac:dyDescent="0.2">
      <c r="A35" s="83"/>
      <c r="B35" s="111"/>
      <c r="F35" s="11" t="s">
        <v>3</v>
      </c>
      <c r="G35" s="11" t="s">
        <v>4</v>
      </c>
    </row>
    <row r="36" spans="1:7" ht="33" customHeight="1" thickBot="1" x14ac:dyDescent="0.25">
      <c r="A36" s="84" t="s">
        <v>0</v>
      </c>
      <c r="B36" s="121" t="s">
        <v>201</v>
      </c>
      <c r="C36" s="115" t="s">
        <v>117</v>
      </c>
      <c r="D36" s="115" t="s">
        <v>118</v>
      </c>
      <c r="E36" s="115" t="s">
        <v>202</v>
      </c>
      <c r="F36" s="13">
        <f>E37/B37*100</f>
        <v>61.961226074050089</v>
      </c>
      <c r="G36" s="14">
        <f>E37/D37*100</f>
        <v>61.961226074050089</v>
      </c>
    </row>
    <row r="37" spans="1:7" ht="27" customHeight="1" x14ac:dyDescent="0.2">
      <c r="A37" s="80" t="s">
        <v>82</v>
      </c>
      <c r="B37" s="147">
        <v>2570642.4500000002</v>
      </c>
      <c r="C37" s="31">
        <v>2800000</v>
      </c>
      <c r="D37" s="31">
        <v>2570642.4500000002</v>
      </c>
      <c r="E37" s="31">
        <v>1592801.58</v>
      </c>
    </row>
    <row r="38" spans="1:7" ht="15" hidden="1" customHeight="1" thickBot="1" x14ac:dyDescent="0.2">
      <c r="A38" s="83"/>
      <c r="B38" s="104"/>
      <c r="C38" s="71"/>
      <c r="D38" s="71"/>
      <c r="E38" s="71"/>
    </row>
    <row r="39" spans="1:7" ht="10.5" hidden="1" customHeight="1" thickBot="1" x14ac:dyDescent="0.2">
      <c r="A39" s="83"/>
      <c r="B39" s="104"/>
      <c r="C39" s="71"/>
      <c r="D39" s="71"/>
      <c r="E39" s="71"/>
    </row>
    <row r="40" spans="1:7" ht="15" hidden="1" customHeight="1" thickBot="1" x14ac:dyDescent="0.25">
      <c r="A40" s="83"/>
      <c r="B40" s="104"/>
      <c r="C40" s="71"/>
      <c r="D40" s="71"/>
      <c r="E40" s="71"/>
      <c r="F40" s="18" t="e">
        <f>#REF!/#REF!*100</f>
        <v>#REF!</v>
      </c>
      <c r="G40" s="16" t="e">
        <f>#REF!/#REF!*100</f>
        <v>#REF!</v>
      </c>
    </row>
    <row r="41" spans="1:7" ht="26.25" customHeight="1" x14ac:dyDescent="0.15">
      <c r="A41" s="10"/>
    </row>
    <row r="42" spans="1:7" ht="62.25" hidden="1" customHeight="1" x14ac:dyDescent="0.15">
      <c r="A42" s="10"/>
      <c r="F42" s="69"/>
      <c r="G42" s="69"/>
    </row>
    <row r="43" spans="1:7" ht="88.5" customHeight="1" x14ac:dyDescent="0.15">
      <c r="A43" s="69"/>
      <c r="B43" s="69"/>
      <c r="C43" s="69"/>
      <c r="D43" s="69"/>
      <c r="E43" s="69"/>
      <c r="F43" s="70"/>
      <c r="G43" s="70"/>
    </row>
    <row r="44" spans="1:7" ht="10.5" customHeight="1" x14ac:dyDescent="0.15">
      <c r="A44" s="70"/>
      <c r="B44" s="70"/>
      <c r="C44" s="70"/>
      <c r="D44" s="70"/>
      <c r="E44" s="70"/>
      <c r="F44" s="70"/>
      <c r="G44" s="70"/>
    </row>
    <row r="45" spans="1:7" ht="15.75" x14ac:dyDescent="0.15">
      <c r="A45" s="70"/>
      <c r="B45" s="70"/>
      <c r="C45" s="70"/>
      <c r="D45" s="70"/>
      <c r="E45" s="70"/>
    </row>
  </sheetData>
  <mergeCells count="3">
    <mergeCell ref="A10:G10"/>
    <mergeCell ref="A1:G2"/>
    <mergeCell ref="A4:G4"/>
  </mergeCells>
  <pageMargins left="0.2" right="0.2" top="0.46" bottom="0.31" header="0.21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zoomScaleNormal="100" workbookViewId="0">
      <selection activeCell="E34" sqref="E34"/>
    </sheetView>
  </sheetViews>
  <sheetFormatPr defaultColWidth="8.85546875" defaultRowHeight="12" x14ac:dyDescent="0.2"/>
  <cols>
    <col min="1" max="1" width="23.140625" style="1" customWidth="1"/>
    <col min="2" max="2" width="12.7109375" style="119" bestFit="1" customWidth="1"/>
    <col min="3" max="3" width="14" style="5" customWidth="1"/>
    <col min="4" max="4" width="12.7109375" style="5" customWidth="1"/>
    <col min="5" max="5" width="12.7109375" style="5" bestFit="1" customWidth="1"/>
    <col min="6" max="6" width="10.140625" style="5" customWidth="1"/>
    <col min="7" max="16384" width="8.85546875" style="3"/>
  </cols>
  <sheetData>
    <row r="1" spans="1:6" s="1" customFormat="1" ht="56.25" customHeight="1" thickBot="1" x14ac:dyDescent="0.25">
      <c r="A1" s="86" t="s">
        <v>131</v>
      </c>
      <c r="B1" s="166" t="s">
        <v>204</v>
      </c>
      <c r="C1" s="167"/>
      <c r="D1" s="167"/>
      <c r="E1" s="167"/>
      <c r="F1" s="168"/>
    </row>
    <row r="2" spans="1:6" ht="36" x14ac:dyDescent="0.2">
      <c r="A2" s="87" t="s">
        <v>132</v>
      </c>
      <c r="B2" s="106" t="s">
        <v>205</v>
      </c>
      <c r="C2" s="106" t="s">
        <v>152</v>
      </c>
      <c r="D2" s="106" t="s">
        <v>156</v>
      </c>
      <c r="E2" s="106" t="s">
        <v>206</v>
      </c>
      <c r="F2" s="159" t="s">
        <v>133</v>
      </c>
    </row>
    <row r="3" spans="1:6" x14ac:dyDescent="0.2">
      <c r="A3" s="88">
        <v>1</v>
      </c>
      <c r="B3" s="118">
        <v>2</v>
      </c>
      <c r="C3" s="44">
        <v>3</v>
      </c>
      <c r="D3" s="44">
        <v>4</v>
      </c>
      <c r="E3" s="44">
        <v>5</v>
      </c>
      <c r="F3" s="45">
        <v>7</v>
      </c>
    </row>
    <row r="4" spans="1:6" x14ac:dyDescent="0.2">
      <c r="A4" s="87" t="s">
        <v>5</v>
      </c>
      <c r="B4" s="106"/>
      <c r="C4" s="2"/>
      <c r="D4" s="2"/>
      <c r="E4" s="2"/>
      <c r="F4" s="4"/>
    </row>
    <row r="5" spans="1:6" x14ac:dyDescent="0.2">
      <c r="A5" s="87" t="s">
        <v>6</v>
      </c>
      <c r="B5" s="106">
        <f>B6+B14+B17+B22+B26</f>
        <v>8157904.0799999991</v>
      </c>
      <c r="C5" s="2">
        <f>C6+C14+C17+C22+C26</f>
        <v>13077419.77</v>
      </c>
      <c r="D5" s="2">
        <f>D6+D14+D17+D22+D26</f>
        <v>13408875.77</v>
      </c>
      <c r="E5" s="106">
        <f>E6+E14+E17+E22+E26</f>
        <v>9983795.629999999</v>
      </c>
      <c r="F5" s="2">
        <f>E5/D5*100</f>
        <v>74.456619639485254</v>
      </c>
    </row>
    <row r="6" spans="1:6" ht="27.75" x14ac:dyDescent="0.2">
      <c r="A6" s="87" t="s">
        <v>7</v>
      </c>
      <c r="B6" s="106">
        <f>B7+B9+B12</f>
        <v>4490716.22</v>
      </c>
      <c r="C6" s="106">
        <f>C7+C9+C12</f>
        <v>8735393.7699999996</v>
      </c>
      <c r="D6" s="2">
        <f>D7+D9+D12</f>
        <v>8735393.7699999996</v>
      </c>
      <c r="E6" s="106">
        <f>E7+E9+E12</f>
        <v>4690231.1900000004</v>
      </c>
      <c r="F6" s="2">
        <f t="shared" ref="F6:F70" si="0">E6/D6*100</f>
        <v>53.692269787627453</v>
      </c>
    </row>
    <row r="7" spans="1:6" ht="24" customHeight="1" x14ac:dyDescent="0.2">
      <c r="A7" s="87" t="s">
        <v>8</v>
      </c>
      <c r="B7" s="106">
        <f>B8</f>
        <v>0</v>
      </c>
      <c r="C7" s="2">
        <v>0</v>
      </c>
      <c r="D7" s="2">
        <v>0</v>
      </c>
      <c r="E7" s="2">
        <v>0</v>
      </c>
      <c r="F7" s="2">
        <v>0</v>
      </c>
    </row>
    <row r="8" spans="1:6" ht="22.5" customHeight="1" x14ac:dyDescent="0.2">
      <c r="A8" s="89" t="s">
        <v>9</v>
      </c>
      <c r="B8" s="108">
        <v>0</v>
      </c>
      <c r="C8" s="4">
        <v>0</v>
      </c>
      <c r="D8" s="4">
        <v>0</v>
      </c>
      <c r="E8" s="4">
        <v>0</v>
      </c>
      <c r="F8" s="4">
        <v>0</v>
      </c>
    </row>
    <row r="9" spans="1:6" ht="30.75" customHeight="1" x14ac:dyDescent="0.2">
      <c r="A9" s="87" t="s">
        <v>10</v>
      </c>
      <c r="B9" s="106">
        <f>SUM(B10:B11)</f>
        <v>4490716.22</v>
      </c>
      <c r="C9" s="2">
        <v>6733814.96</v>
      </c>
      <c r="D9" s="2">
        <f>SUM(D10:D11)</f>
        <v>6733814.96</v>
      </c>
      <c r="E9" s="2">
        <f>E10</f>
        <v>4690231.1900000004</v>
      </c>
      <c r="F9" s="2">
        <f t="shared" si="0"/>
        <v>69.651916749432047</v>
      </c>
    </row>
    <row r="10" spans="1:6" ht="33.75" customHeight="1" x14ac:dyDescent="0.2">
      <c r="A10" s="89" t="s">
        <v>11</v>
      </c>
      <c r="B10" s="108">
        <v>4490716.22</v>
      </c>
      <c r="C10" s="4">
        <v>4567770</v>
      </c>
      <c r="D10" s="4">
        <v>4567770</v>
      </c>
      <c r="E10" s="4">
        <v>4690231.1900000004</v>
      </c>
      <c r="F10" s="4">
        <f t="shared" si="0"/>
        <v>102.68098415638266</v>
      </c>
    </row>
    <row r="11" spans="1:6" ht="32.25" customHeight="1" x14ac:dyDescent="0.2">
      <c r="A11" s="89" t="s">
        <v>12</v>
      </c>
      <c r="B11" s="108">
        <v>0</v>
      </c>
      <c r="C11" s="4" t="s">
        <v>157</v>
      </c>
      <c r="D11" s="4">
        <v>2166044.96</v>
      </c>
      <c r="E11" s="4">
        <v>0</v>
      </c>
      <c r="F11" s="4">
        <f t="shared" si="0"/>
        <v>0</v>
      </c>
    </row>
    <row r="12" spans="1:6" ht="21" customHeight="1" x14ac:dyDescent="0.2">
      <c r="A12" s="87" t="s">
        <v>134</v>
      </c>
      <c r="B12" s="106">
        <v>0</v>
      </c>
      <c r="C12" s="2">
        <v>2001578.81</v>
      </c>
      <c r="D12" s="2">
        <v>2001578.81</v>
      </c>
      <c r="E12" s="2">
        <f>E13</f>
        <v>0</v>
      </c>
      <c r="F12" s="2">
        <f t="shared" si="0"/>
        <v>0</v>
      </c>
    </row>
    <row r="13" spans="1:6" ht="19.5" x14ac:dyDescent="0.2">
      <c r="A13" s="89" t="s">
        <v>137</v>
      </c>
      <c r="B13" s="108">
        <v>0</v>
      </c>
      <c r="C13" s="4">
        <v>2001578.81</v>
      </c>
      <c r="D13" s="4">
        <v>2001578.81</v>
      </c>
      <c r="E13" s="4">
        <v>0</v>
      </c>
      <c r="F13" s="4">
        <f t="shared" si="0"/>
        <v>0</v>
      </c>
    </row>
    <row r="14" spans="1:6" ht="36.75" x14ac:dyDescent="0.2">
      <c r="A14" s="87" t="s">
        <v>13</v>
      </c>
      <c r="B14" s="106">
        <f>SUM(B15:B16)</f>
        <v>1523028.4</v>
      </c>
      <c r="C14" s="2">
        <v>2200000</v>
      </c>
      <c r="D14" s="2">
        <v>2200000</v>
      </c>
      <c r="E14" s="2">
        <f>SUM(E15:E16)</f>
        <v>1452434.47</v>
      </c>
      <c r="F14" s="2">
        <f t="shared" si="0"/>
        <v>66.019748636363644</v>
      </c>
    </row>
    <row r="15" spans="1:6" x14ac:dyDescent="0.2">
      <c r="A15" s="89" t="s">
        <v>14</v>
      </c>
      <c r="B15" s="108">
        <v>1523028.4</v>
      </c>
      <c r="C15" s="4">
        <v>2200000</v>
      </c>
      <c r="D15" s="4">
        <v>2200000</v>
      </c>
      <c r="E15" s="4">
        <v>1452434.47</v>
      </c>
      <c r="F15" s="4">
        <f t="shared" si="0"/>
        <v>66.019748636363644</v>
      </c>
    </row>
    <row r="16" spans="1:6" x14ac:dyDescent="0.2">
      <c r="A16" s="89" t="s">
        <v>15</v>
      </c>
      <c r="B16" s="108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36.75" x14ac:dyDescent="0.2">
      <c r="A17" s="87" t="s">
        <v>16</v>
      </c>
      <c r="B17" s="106">
        <f>B18</f>
        <v>352689.6</v>
      </c>
      <c r="C17" s="2">
        <v>352000</v>
      </c>
      <c r="D17" s="2">
        <f>D18</f>
        <v>550000</v>
      </c>
      <c r="E17" s="2">
        <f>E18</f>
        <v>1927299.77</v>
      </c>
      <c r="F17" s="2">
        <f t="shared" si="0"/>
        <v>350.41813999999999</v>
      </c>
    </row>
    <row r="18" spans="1:6" ht="27.75" x14ac:dyDescent="0.2">
      <c r="A18" s="87" t="s">
        <v>17</v>
      </c>
      <c r="B18" s="106">
        <f>SUM(B19:B21)</f>
        <v>352689.6</v>
      </c>
      <c r="C18" s="2">
        <v>352000</v>
      </c>
      <c r="D18" s="2">
        <f>SUM(D19:D21)</f>
        <v>550000</v>
      </c>
      <c r="E18" s="2">
        <f>SUM(E19:E21)</f>
        <v>1927299.77</v>
      </c>
      <c r="F18" s="2">
        <f t="shared" si="0"/>
        <v>350.41813999999999</v>
      </c>
    </row>
    <row r="19" spans="1:6" x14ac:dyDescent="0.2">
      <c r="A19" s="89" t="s">
        <v>18</v>
      </c>
      <c r="B19" s="108">
        <v>352689.6</v>
      </c>
      <c r="C19" s="4">
        <v>352000</v>
      </c>
      <c r="D19" s="4">
        <v>550000</v>
      </c>
      <c r="E19" s="4">
        <v>1927299.77</v>
      </c>
      <c r="F19" s="4">
        <f t="shared" si="0"/>
        <v>350.41813999999999</v>
      </c>
    </row>
    <row r="20" spans="1:6" x14ac:dyDescent="0.2">
      <c r="A20" s="89" t="s">
        <v>135</v>
      </c>
      <c r="B20" s="108">
        <v>0</v>
      </c>
      <c r="C20" s="4">
        <v>0</v>
      </c>
      <c r="D20" s="4">
        <v>0</v>
      </c>
      <c r="E20" s="4">
        <v>0</v>
      </c>
      <c r="F20" s="4">
        <v>0</v>
      </c>
    </row>
    <row r="21" spans="1:6" x14ac:dyDescent="0.2">
      <c r="A21" s="89" t="s">
        <v>136</v>
      </c>
      <c r="B21" s="108">
        <v>0</v>
      </c>
      <c r="C21" s="4">
        <v>0</v>
      </c>
      <c r="D21" s="4">
        <v>0</v>
      </c>
      <c r="E21" s="4">
        <v>0</v>
      </c>
      <c r="F21" s="4">
        <v>0</v>
      </c>
    </row>
    <row r="22" spans="1:6" s="7" customFormat="1" ht="27.75" x14ac:dyDescent="0.2">
      <c r="A22" s="87" t="s">
        <v>70</v>
      </c>
      <c r="B22" s="106">
        <f>B23</f>
        <v>1789605.71</v>
      </c>
      <c r="C22" s="2">
        <v>1790026</v>
      </c>
      <c r="D22" s="2">
        <f>D23</f>
        <v>1923482</v>
      </c>
      <c r="E22" s="2">
        <f>E23</f>
        <v>1913718.84</v>
      </c>
      <c r="F22" s="2">
        <f t="shared" si="0"/>
        <v>99.492422596104362</v>
      </c>
    </row>
    <row r="23" spans="1:6" ht="36.75" x14ac:dyDescent="0.2">
      <c r="A23" s="87" t="s">
        <v>72</v>
      </c>
      <c r="B23" s="106">
        <f>SUM(B24:B25)</f>
        <v>1789605.71</v>
      </c>
      <c r="C23" s="2">
        <v>1790026</v>
      </c>
      <c r="D23" s="2">
        <f>SUM(D24:D25)</f>
        <v>1923482</v>
      </c>
      <c r="E23" s="2">
        <f>SUM(E24:E25)</f>
        <v>1913718.84</v>
      </c>
      <c r="F23" s="2">
        <f t="shared" si="0"/>
        <v>99.492422596104362</v>
      </c>
    </row>
    <row r="24" spans="1:6" ht="19.5" x14ac:dyDescent="0.2">
      <c r="A24" s="89" t="s">
        <v>71</v>
      </c>
      <c r="B24" s="108">
        <v>1789605.71</v>
      </c>
      <c r="C24" s="4">
        <v>1790026</v>
      </c>
      <c r="D24" s="4">
        <v>1923482</v>
      </c>
      <c r="E24" s="4">
        <v>1913718.84</v>
      </c>
      <c r="F24" s="4">
        <f t="shared" si="0"/>
        <v>99.492422596104362</v>
      </c>
    </row>
    <row r="25" spans="1:6" ht="19.5" x14ac:dyDescent="0.2">
      <c r="A25" s="89" t="s">
        <v>73</v>
      </c>
      <c r="B25" s="108">
        <v>0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">
      <c r="A26" s="87" t="s">
        <v>167</v>
      </c>
      <c r="B26" s="106">
        <f>B27</f>
        <v>1864.15</v>
      </c>
      <c r="C26" s="2">
        <v>0</v>
      </c>
      <c r="D26" s="2">
        <v>0</v>
      </c>
      <c r="E26" s="2">
        <f>E27</f>
        <v>111.36</v>
      </c>
      <c r="F26" s="106">
        <v>0</v>
      </c>
    </row>
    <row r="27" spans="1:6" x14ac:dyDescent="0.2">
      <c r="A27" s="89" t="s">
        <v>168</v>
      </c>
      <c r="B27" s="108">
        <v>1864.15</v>
      </c>
      <c r="C27" s="4">
        <v>0</v>
      </c>
      <c r="D27" s="4">
        <v>0</v>
      </c>
      <c r="E27" s="4">
        <v>111.36</v>
      </c>
      <c r="F27" s="108">
        <v>0</v>
      </c>
    </row>
    <row r="28" spans="1:6" s="7" customFormat="1" ht="18.75" x14ac:dyDescent="0.2">
      <c r="A28" s="87" t="s">
        <v>19</v>
      </c>
      <c r="B28" s="106">
        <v>0</v>
      </c>
      <c r="C28" s="2">
        <v>0</v>
      </c>
      <c r="D28" s="2">
        <v>0</v>
      </c>
      <c r="E28" s="2">
        <v>0</v>
      </c>
      <c r="F28" s="2">
        <v>0</v>
      </c>
    </row>
    <row r="29" spans="1:6" ht="18.75" x14ac:dyDescent="0.2">
      <c r="A29" s="87" t="s">
        <v>20</v>
      </c>
      <c r="B29" s="108">
        <v>0</v>
      </c>
      <c r="C29" s="4">
        <v>0</v>
      </c>
      <c r="D29" s="4">
        <v>0</v>
      </c>
      <c r="E29" s="4">
        <v>0</v>
      </c>
      <c r="F29" s="4">
        <v>0</v>
      </c>
    </row>
    <row r="30" spans="1:6" ht="18.75" x14ac:dyDescent="0.2">
      <c r="A30" s="87" t="s">
        <v>21</v>
      </c>
      <c r="B30" s="106">
        <v>0</v>
      </c>
      <c r="C30" s="46">
        <v>0</v>
      </c>
      <c r="D30" s="46">
        <v>0</v>
      </c>
      <c r="E30" s="46">
        <v>0</v>
      </c>
      <c r="F30" s="2">
        <v>0</v>
      </c>
    </row>
    <row r="31" spans="1:6" x14ac:dyDescent="0.2">
      <c r="A31" s="89" t="s">
        <v>22</v>
      </c>
      <c r="B31" s="108">
        <v>0</v>
      </c>
      <c r="C31" s="4">
        <v>0</v>
      </c>
      <c r="D31" s="4">
        <v>0</v>
      </c>
      <c r="E31" s="4">
        <v>0</v>
      </c>
      <c r="F31" s="4">
        <v>0</v>
      </c>
    </row>
    <row r="32" spans="1:6" x14ac:dyDescent="0.2">
      <c r="A32" s="89" t="s">
        <v>145</v>
      </c>
      <c r="B32" s="108">
        <v>0</v>
      </c>
      <c r="C32" s="4">
        <v>0</v>
      </c>
      <c r="D32" s="4">
        <v>0</v>
      </c>
      <c r="E32" s="4">
        <v>0</v>
      </c>
      <c r="F32" s="4">
        <v>0</v>
      </c>
    </row>
    <row r="33" spans="1:6" x14ac:dyDescent="0.2">
      <c r="A33" s="87" t="s">
        <v>146</v>
      </c>
      <c r="B33" s="106">
        <v>2535743.62</v>
      </c>
      <c r="C33" s="2">
        <v>2800000</v>
      </c>
      <c r="D33" s="2">
        <v>2570642.4500000002</v>
      </c>
      <c r="E33" s="2">
        <v>2570642.4500000002</v>
      </c>
      <c r="F33" s="2">
        <f t="shared" si="0"/>
        <v>100</v>
      </c>
    </row>
    <row r="34" spans="1:6" ht="18.75" x14ac:dyDescent="0.2">
      <c r="A34" s="90" t="s">
        <v>147</v>
      </c>
      <c r="B34" s="6">
        <f>B5+B33</f>
        <v>10693647.699999999</v>
      </c>
      <c r="C34" s="6">
        <f>C5+C28+C33</f>
        <v>15877419.77</v>
      </c>
      <c r="D34" s="6">
        <f>D5+D28+D33</f>
        <v>15979518.219999999</v>
      </c>
      <c r="E34" s="6">
        <f>E5+E28+E33</f>
        <v>12554438.079999998</v>
      </c>
      <c r="F34" s="6">
        <f t="shared" si="0"/>
        <v>78.565810978498945</v>
      </c>
    </row>
    <row r="35" spans="1:6" x14ac:dyDescent="0.2">
      <c r="A35" s="91"/>
      <c r="B35" s="106"/>
      <c r="C35" s="23"/>
      <c r="D35" s="23"/>
      <c r="E35" s="23"/>
      <c r="F35" s="2"/>
    </row>
    <row r="36" spans="1:6" x14ac:dyDescent="0.2">
      <c r="A36" s="87" t="s">
        <v>23</v>
      </c>
      <c r="B36" s="106">
        <f>B37+B47+B77</f>
        <v>7889139.6900000004</v>
      </c>
      <c r="C36" s="106">
        <v>9427046</v>
      </c>
      <c r="D36" s="2">
        <f>D37+D47+D77</f>
        <v>9759502</v>
      </c>
      <c r="E36" s="106">
        <f>E37+E47+E77</f>
        <v>9327563.9399999995</v>
      </c>
      <c r="F36" s="2">
        <f t="shared" si="0"/>
        <v>95.574179297263314</v>
      </c>
    </row>
    <row r="37" spans="1:6" x14ac:dyDescent="0.2">
      <c r="A37" s="87" t="s">
        <v>24</v>
      </c>
      <c r="B37" s="106">
        <f>B38+B42+B44</f>
        <v>4642763.82</v>
      </c>
      <c r="C37" s="106">
        <v>4792770</v>
      </c>
      <c r="D37" s="2">
        <f>D38+D42+D44</f>
        <v>4920270</v>
      </c>
      <c r="E37" s="106">
        <f>E38+E42+E44</f>
        <v>5062724.3500000006</v>
      </c>
      <c r="F37" s="2">
        <f t="shared" si="0"/>
        <v>102.89525473195577</v>
      </c>
    </row>
    <row r="38" spans="1:6" x14ac:dyDescent="0.2">
      <c r="A38" s="87" t="s">
        <v>25</v>
      </c>
      <c r="B38" s="106">
        <f>SUM(B39:B41)</f>
        <v>3873262.9000000004</v>
      </c>
      <c r="C38" s="2">
        <v>3993000</v>
      </c>
      <c r="D38" s="2">
        <f>SUM(D39:D41)</f>
        <v>3988000</v>
      </c>
      <c r="E38" s="2">
        <f>SUM(E39:E41)</f>
        <v>4133604.56</v>
      </c>
      <c r="F38" s="2">
        <f t="shared" si="0"/>
        <v>103.65106720160482</v>
      </c>
    </row>
    <row r="39" spans="1:6" x14ac:dyDescent="0.2">
      <c r="A39" s="89" t="s">
        <v>26</v>
      </c>
      <c r="B39" s="108">
        <v>3850926.02</v>
      </c>
      <c r="C39" s="4">
        <v>3968000</v>
      </c>
      <c r="D39" s="108">
        <v>3968000</v>
      </c>
      <c r="E39" s="4">
        <v>3954278.83</v>
      </c>
      <c r="F39" s="4">
        <f t="shared" si="0"/>
        <v>99.654204385080646</v>
      </c>
    </row>
    <row r="40" spans="1:6" x14ac:dyDescent="0.2">
      <c r="A40" s="89" t="s">
        <v>158</v>
      </c>
      <c r="B40" s="108">
        <v>16603.490000000002</v>
      </c>
      <c r="C40" s="4">
        <v>25000</v>
      </c>
      <c r="D40" s="4">
        <v>20000</v>
      </c>
      <c r="E40" s="4">
        <v>37541.199999999997</v>
      </c>
      <c r="F40" s="4">
        <f t="shared" si="0"/>
        <v>187.70599999999999</v>
      </c>
    </row>
    <row r="41" spans="1:6" x14ac:dyDescent="0.2">
      <c r="A41" s="89" t="s">
        <v>215</v>
      </c>
      <c r="B41" s="108">
        <v>5733.39</v>
      </c>
      <c r="C41" s="4">
        <v>0</v>
      </c>
      <c r="D41" s="4">
        <v>0</v>
      </c>
      <c r="E41" s="4">
        <v>141784.53</v>
      </c>
      <c r="F41" s="2"/>
    </row>
    <row r="42" spans="1:6" x14ac:dyDescent="0.2">
      <c r="A42" s="87" t="s">
        <v>27</v>
      </c>
      <c r="B42" s="106">
        <f>B43</f>
        <v>156870.09</v>
      </c>
      <c r="C42" s="2">
        <v>178050</v>
      </c>
      <c r="D42" s="2">
        <f>D43</f>
        <v>310550</v>
      </c>
      <c r="E42" s="2">
        <f>E43</f>
        <v>359084.93</v>
      </c>
      <c r="F42" s="2">
        <f t="shared" si="0"/>
        <v>115.62870069232008</v>
      </c>
    </row>
    <row r="43" spans="1:6" x14ac:dyDescent="0.2">
      <c r="A43" s="89" t="s">
        <v>28</v>
      </c>
      <c r="B43" s="108">
        <v>156870.09</v>
      </c>
      <c r="C43" s="4">
        <v>178050</v>
      </c>
      <c r="D43" s="4">
        <v>310550</v>
      </c>
      <c r="E43" s="4">
        <v>359084.93</v>
      </c>
      <c r="F43" s="4">
        <f t="shared" si="0"/>
        <v>115.62870069232008</v>
      </c>
    </row>
    <row r="44" spans="1:6" x14ac:dyDescent="0.2">
      <c r="A44" s="87" t="s">
        <v>29</v>
      </c>
      <c r="B44" s="106">
        <f>SUM(B45:B46)</f>
        <v>612630.82999999996</v>
      </c>
      <c r="C44" s="2">
        <v>621720</v>
      </c>
      <c r="D44" s="2">
        <f>D45</f>
        <v>621720</v>
      </c>
      <c r="E44" s="2">
        <f>E45</f>
        <v>570034.86</v>
      </c>
      <c r="F44" s="2">
        <f t="shared" si="0"/>
        <v>91.686749662227356</v>
      </c>
    </row>
    <row r="45" spans="1:6" ht="19.5" x14ac:dyDescent="0.2">
      <c r="A45" s="89" t="s">
        <v>30</v>
      </c>
      <c r="B45" s="108">
        <v>612630.82999999996</v>
      </c>
      <c r="C45" s="4">
        <v>621720</v>
      </c>
      <c r="D45" s="4">
        <v>621720</v>
      </c>
      <c r="E45" s="4">
        <v>570034.86</v>
      </c>
      <c r="F45" s="2">
        <f t="shared" si="0"/>
        <v>91.686749662227356</v>
      </c>
    </row>
    <row r="46" spans="1:6" ht="19.5" x14ac:dyDescent="0.2">
      <c r="A46" s="89" t="s">
        <v>31</v>
      </c>
      <c r="B46" s="108">
        <v>0</v>
      </c>
      <c r="C46" s="4">
        <v>0</v>
      </c>
      <c r="D46" s="4">
        <v>0</v>
      </c>
      <c r="E46" s="4">
        <v>0</v>
      </c>
      <c r="F46" s="4">
        <v>0</v>
      </c>
    </row>
    <row r="47" spans="1:6" x14ac:dyDescent="0.2">
      <c r="A47" s="87" t="s">
        <v>32</v>
      </c>
      <c r="B47" s="106">
        <f>B48+B52+B58+B67+B75</f>
        <v>3245279.76</v>
      </c>
      <c r="C47" s="106">
        <v>4630276</v>
      </c>
      <c r="D47" s="2">
        <f>D48+D52+D58+D67+D75</f>
        <v>4835232</v>
      </c>
      <c r="E47" s="106">
        <f>E48+E52+E58+E67+E75</f>
        <v>4264779.5999999996</v>
      </c>
      <c r="F47" s="2">
        <f t="shared" si="0"/>
        <v>88.202171064387386</v>
      </c>
    </row>
    <row r="48" spans="1:6" ht="18.75" x14ac:dyDescent="0.2">
      <c r="A48" s="87" t="s">
        <v>33</v>
      </c>
      <c r="B48" s="106">
        <f>SUM(B49:B51)</f>
        <v>245759.67</v>
      </c>
      <c r="C48" s="2">
        <v>351000</v>
      </c>
      <c r="D48" s="2">
        <f>SUM(D49:D51)</f>
        <v>311000</v>
      </c>
      <c r="E48" s="106">
        <f>SUM(E49:E51)</f>
        <v>313647.81</v>
      </c>
      <c r="F48" s="2">
        <f t="shared" si="0"/>
        <v>100.85138585209003</v>
      </c>
    </row>
    <row r="49" spans="1:6" x14ac:dyDescent="0.2">
      <c r="A49" s="89" t="s">
        <v>34</v>
      </c>
      <c r="B49" s="108">
        <v>3488</v>
      </c>
      <c r="C49" s="20">
        <v>45000</v>
      </c>
      <c r="D49" s="4">
        <v>32000</v>
      </c>
      <c r="E49" s="4">
        <v>21833.82</v>
      </c>
      <c r="F49" s="4">
        <f t="shared" si="0"/>
        <v>68.230687500000002</v>
      </c>
    </row>
    <row r="50" spans="1:6" ht="19.5" x14ac:dyDescent="0.2">
      <c r="A50" s="89" t="s">
        <v>35</v>
      </c>
      <c r="B50" s="108">
        <v>226906.67</v>
      </c>
      <c r="C50" s="20">
        <v>270000</v>
      </c>
      <c r="D50" s="4">
        <v>255000</v>
      </c>
      <c r="E50" s="4">
        <v>286463.99</v>
      </c>
      <c r="F50" s="4">
        <f t="shared" si="0"/>
        <v>112.33881960784313</v>
      </c>
    </row>
    <row r="51" spans="1:6" ht="19.5" x14ac:dyDescent="0.2">
      <c r="A51" s="89" t="s">
        <v>36</v>
      </c>
      <c r="B51" s="108">
        <v>15365</v>
      </c>
      <c r="C51" s="20">
        <v>36000</v>
      </c>
      <c r="D51" s="4">
        <v>24000</v>
      </c>
      <c r="E51" s="4">
        <v>5350</v>
      </c>
      <c r="F51" s="4">
        <f t="shared" si="0"/>
        <v>22.291666666666668</v>
      </c>
    </row>
    <row r="52" spans="1:6" ht="18.75" x14ac:dyDescent="0.2">
      <c r="A52" s="87" t="s">
        <v>37</v>
      </c>
      <c r="B52" s="106">
        <f>SUM(B53:B57)</f>
        <v>1935375.49</v>
      </c>
      <c r="C52" s="2">
        <v>3015026</v>
      </c>
      <c r="D52" s="2">
        <f>SUM(D53:D57)</f>
        <v>3215732</v>
      </c>
      <c r="E52" s="2">
        <f>SUM(E53:E57)</f>
        <v>2898825.31</v>
      </c>
      <c r="F52" s="2">
        <f t="shared" si="0"/>
        <v>90.145115015803555</v>
      </c>
    </row>
    <row r="53" spans="1:6" ht="19.5" x14ac:dyDescent="0.2">
      <c r="A53" s="89" t="s">
        <v>38</v>
      </c>
      <c r="B53" s="108">
        <v>47412.49</v>
      </c>
      <c r="C53" s="20">
        <v>81250</v>
      </c>
      <c r="D53" s="4">
        <v>90850</v>
      </c>
      <c r="E53" s="4">
        <v>80342.14</v>
      </c>
      <c r="F53" s="4">
        <f t="shared" si="0"/>
        <v>88.433835993395704</v>
      </c>
    </row>
    <row r="54" spans="1:6" x14ac:dyDescent="0.2">
      <c r="A54" s="89" t="s">
        <v>39</v>
      </c>
      <c r="B54" s="108">
        <v>1164343.02</v>
      </c>
      <c r="C54" s="20">
        <v>2075776</v>
      </c>
      <c r="D54" s="4">
        <v>2133882</v>
      </c>
      <c r="E54" s="4">
        <v>1770944.72</v>
      </c>
      <c r="F54" s="4">
        <f t="shared" si="0"/>
        <v>82.991689324901756</v>
      </c>
    </row>
    <row r="55" spans="1:6" x14ac:dyDescent="0.2">
      <c r="A55" s="89" t="s">
        <v>40</v>
      </c>
      <c r="B55" s="108">
        <v>680756.21</v>
      </c>
      <c r="C55" s="20">
        <v>755000</v>
      </c>
      <c r="D55" s="4">
        <v>888000</v>
      </c>
      <c r="E55" s="4">
        <v>953000</v>
      </c>
      <c r="F55" s="4">
        <f t="shared" si="0"/>
        <v>107.31981981981981</v>
      </c>
    </row>
    <row r="56" spans="1:6" x14ac:dyDescent="0.2">
      <c r="A56" s="89" t="s">
        <v>41</v>
      </c>
      <c r="B56" s="108">
        <v>11874.17</v>
      </c>
      <c r="C56" s="20">
        <v>63000</v>
      </c>
      <c r="D56" s="4">
        <v>63000</v>
      </c>
      <c r="E56" s="4">
        <v>60180.74</v>
      </c>
      <c r="F56" s="4">
        <f t="shared" si="0"/>
        <v>95.524984126984123</v>
      </c>
    </row>
    <row r="57" spans="1:6" ht="19.5" x14ac:dyDescent="0.2">
      <c r="A57" s="89" t="s">
        <v>42</v>
      </c>
      <c r="B57" s="108">
        <v>30989.599999999999</v>
      </c>
      <c r="C57" s="20">
        <v>40000</v>
      </c>
      <c r="D57" s="4">
        <v>40000</v>
      </c>
      <c r="E57" s="4">
        <v>34357.71</v>
      </c>
      <c r="F57" s="4">
        <f t="shared" si="0"/>
        <v>85.894274999999993</v>
      </c>
    </row>
    <row r="58" spans="1:6" x14ac:dyDescent="0.2">
      <c r="A58" s="87" t="s">
        <v>43</v>
      </c>
      <c r="B58" s="106">
        <f>SUM(B59:B66)</f>
        <v>906803.76</v>
      </c>
      <c r="C58" s="2">
        <v>1071250</v>
      </c>
      <c r="D58" s="2">
        <f>SUM(D59:D66)</f>
        <v>1096500</v>
      </c>
      <c r="E58" s="2">
        <f>SUM(E59:E66)</f>
        <v>859788.76</v>
      </c>
      <c r="F58" s="2">
        <f t="shared" si="0"/>
        <v>78.412107615139078</v>
      </c>
    </row>
    <row r="59" spans="1:6" ht="19.5" x14ac:dyDescent="0.2">
      <c r="A59" s="89" t="s">
        <v>44</v>
      </c>
      <c r="B59" s="108">
        <v>22583.89</v>
      </c>
      <c r="C59" s="20">
        <v>28250</v>
      </c>
      <c r="D59" s="4">
        <v>28500</v>
      </c>
      <c r="E59" s="4">
        <v>23855.07</v>
      </c>
      <c r="F59" s="4">
        <f t="shared" si="0"/>
        <v>83.701999999999998</v>
      </c>
    </row>
    <row r="60" spans="1:6" ht="19.5" x14ac:dyDescent="0.2">
      <c r="A60" s="89" t="s">
        <v>45</v>
      </c>
      <c r="B60" s="108">
        <v>439892.54</v>
      </c>
      <c r="C60" s="20">
        <v>520000</v>
      </c>
      <c r="D60" s="4">
        <v>520000</v>
      </c>
      <c r="E60" s="4">
        <v>442369.29</v>
      </c>
      <c r="F60" s="4">
        <f t="shared" si="0"/>
        <v>85.071017307692301</v>
      </c>
    </row>
    <row r="61" spans="1:6" x14ac:dyDescent="0.2">
      <c r="A61" s="89" t="s">
        <v>159</v>
      </c>
      <c r="B61" s="108">
        <v>14539.96</v>
      </c>
      <c r="C61" s="20">
        <v>20000</v>
      </c>
      <c r="D61" s="4">
        <v>20000</v>
      </c>
      <c r="E61" s="4">
        <v>7950</v>
      </c>
      <c r="F61" s="4">
        <f t="shared" si="0"/>
        <v>39.75</v>
      </c>
    </row>
    <row r="62" spans="1:6" x14ac:dyDescent="0.2">
      <c r="A62" s="89" t="s">
        <v>46</v>
      </c>
      <c r="B62" s="108">
        <v>246552.61</v>
      </c>
      <c r="C62" s="20">
        <v>312000</v>
      </c>
      <c r="D62" s="4">
        <v>320000</v>
      </c>
      <c r="E62" s="4">
        <v>232316.65</v>
      </c>
      <c r="F62" s="4">
        <f t="shared" si="0"/>
        <v>72.598953124999994</v>
      </c>
    </row>
    <row r="63" spans="1:6" ht="19.5" x14ac:dyDescent="0.2">
      <c r="A63" s="89" t="s">
        <v>47</v>
      </c>
      <c r="B63" s="108">
        <v>39665</v>
      </c>
      <c r="C63" s="20">
        <v>58000</v>
      </c>
      <c r="D63" s="4">
        <v>64000</v>
      </c>
      <c r="E63" s="4">
        <v>43180.05</v>
      </c>
      <c r="F63" s="4">
        <f t="shared" si="0"/>
        <v>67.468828125000002</v>
      </c>
    </row>
    <row r="64" spans="1:6" x14ac:dyDescent="0.2">
      <c r="A64" s="89" t="s">
        <v>48</v>
      </c>
      <c r="B64" s="108">
        <v>118329.7</v>
      </c>
      <c r="C64" s="20">
        <v>100000</v>
      </c>
      <c r="D64" s="4">
        <v>100000</v>
      </c>
      <c r="E64" s="4">
        <v>77697.740000000005</v>
      </c>
      <c r="F64" s="4">
        <f t="shared" si="0"/>
        <v>77.69774000000001</v>
      </c>
    </row>
    <row r="65" spans="1:6" x14ac:dyDescent="0.2">
      <c r="A65" s="89" t="s">
        <v>49</v>
      </c>
      <c r="B65" s="108">
        <v>25240.06</v>
      </c>
      <c r="C65" s="20">
        <v>30000</v>
      </c>
      <c r="D65" s="4">
        <v>32000</v>
      </c>
      <c r="E65" s="4">
        <v>29665.82</v>
      </c>
      <c r="F65" s="4">
        <f t="shared" si="0"/>
        <v>92.705687499999996</v>
      </c>
    </row>
    <row r="66" spans="1:6" x14ac:dyDescent="0.2">
      <c r="A66" s="89" t="s">
        <v>166</v>
      </c>
      <c r="B66" s="108">
        <v>0</v>
      </c>
      <c r="C66" s="20">
        <v>3000</v>
      </c>
      <c r="D66" s="4">
        <v>12000</v>
      </c>
      <c r="E66" s="4">
        <v>2754.14</v>
      </c>
      <c r="F66" s="2">
        <f t="shared" si="0"/>
        <v>22.951166666666666</v>
      </c>
    </row>
    <row r="67" spans="1:6" ht="18.75" x14ac:dyDescent="0.2">
      <c r="A67" s="87" t="s">
        <v>50</v>
      </c>
      <c r="B67" s="106">
        <f>SUM(B68:B74)</f>
        <v>157340.84</v>
      </c>
      <c r="C67" s="2">
        <v>193000</v>
      </c>
      <c r="D67" s="2">
        <f>SUM(D68:D74)</f>
        <v>212000</v>
      </c>
      <c r="E67" s="2">
        <f>SUM(E68:E74)</f>
        <v>192517.72</v>
      </c>
      <c r="F67" s="2">
        <f t="shared" si="0"/>
        <v>90.810245283018858</v>
      </c>
    </row>
    <row r="68" spans="1:6" ht="29.25" x14ac:dyDescent="0.2">
      <c r="A68" s="89" t="s">
        <v>51</v>
      </c>
      <c r="B68" s="108">
        <v>57211.5</v>
      </c>
      <c r="C68" s="20">
        <v>45000</v>
      </c>
      <c r="D68" s="4">
        <v>45000</v>
      </c>
      <c r="E68" s="4">
        <v>33724.370000000003</v>
      </c>
      <c r="F68" s="4">
        <f t="shared" si="0"/>
        <v>74.943044444444453</v>
      </c>
    </row>
    <row r="69" spans="1:6" x14ac:dyDescent="0.2">
      <c r="A69" s="89" t="s">
        <v>52</v>
      </c>
      <c r="B69" s="108">
        <v>21181.07</v>
      </c>
      <c r="C69" s="20">
        <v>25000</v>
      </c>
      <c r="D69" s="4">
        <v>25000</v>
      </c>
      <c r="E69" s="4">
        <v>20566.759999999998</v>
      </c>
      <c r="F69" s="4">
        <f t="shared" si="0"/>
        <v>82.267039999999994</v>
      </c>
    </row>
    <row r="70" spans="1:6" x14ac:dyDescent="0.2">
      <c r="A70" s="89" t="s">
        <v>53</v>
      </c>
      <c r="B70" s="108">
        <v>2843.34</v>
      </c>
      <c r="C70" s="20">
        <v>20000</v>
      </c>
      <c r="D70" s="4">
        <v>20000</v>
      </c>
      <c r="E70" s="4">
        <v>1341.67</v>
      </c>
      <c r="F70" s="4">
        <f t="shared" si="0"/>
        <v>6.7083500000000003</v>
      </c>
    </row>
    <row r="71" spans="1:6" x14ac:dyDescent="0.2">
      <c r="A71" s="89" t="s">
        <v>54</v>
      </c>
      <c r="B71" s="108">
        <v>1150</v>
      </c>
      <c r="C71" s="20">
        <v>3000</v>
      </c>
      <c r="D71" s="4">
        <v>2000</v>
      </c>
      <c r="E71" s="4">
        <v>300</v>
      </c>
      <c r="F71" s="4">
        <f t="shared" ref="F71:F100" si="1">E71/D71*100</f>
        <v>15</v>
      </c>
    </row>
    <row r="72" spans="1:6" x14ac:dyDescent="0.2">
      <c r="A72" s="89" t="s">
        <v>55</v>
      </c>
      <c r="B72" s="108">
        <v>27411.4</v>
      </c>
      <c r="C72" s="20">
        <v>30000</v>
      </c>
      <c r="D72" s="4">
        <v>30000</v>
      </c>
      <c r="E72" s="4">
        <v>25268.34</v>
      </c>
      <c r="F72" s="4">
        <f t="shared" si="1"/>
        <v>84.227800000000002</v>
      </c>
    </row>
    <row r="73" spans="1:6" x14ac:dyDescent="0.2">
      <c r="A73" s="89" t="s">
        <v>56</v>
      </c>
      <c r="B73" s="108">
        <v>2543.42</v>
      </c>
      <c r="C73" s="20">
        <v>0</v>
      </c>
      <c r="D73" s="108">
        <v>0</v>
      </c>
      <c r="E73" s="4">
        <v>23478.2</v>
      </c>
      <c r="F73" s="4">
        <v>0</v>
      </c>
    </row>
    <row r="74" spans="1:6" ht="19.5" x14ac:dyDescent="0.2">
      <c r="A74" s="89" t="s">
        <v>57</v>
      </c>
      <c r="B74" s="108">
        <v>45000.11</v>
      </c>
      <c r="C74" s="20">
        <v>70000</v>
      </c>
      <c r="D74" s="4">
        <v>90000</v>
      </c>
      <c r="E74" s="4">
        <v>87838.38</v>
      </c>
      <c r="F74" s="4">
        <f t="shared" si="1"/>
        <v>97.598200000000006</v>
      </c>
    </row>
    <row r="75" spans="1:6" x14ac:dyDescent="0.2">
      <c r="A75" s="87" t="s">
        <v>143</v>
      </c>
      <c r="B75" s="106">
        <v>0</v>
      </c>
      <c r="C75" s="25">
        <v>0</v>
      </c>
      <c r="D75" s="2">
        <f>D76</f>
        <v>0</v>
      </c>
      <c r="E75" s="2">
        <v>0</v>
      </c>
      <c r="F75" s="2">
        <v>0</v>
      </c>
    </row>
    <row r="76" spans="1:6" x14ac:dyDescent="0.2">
      <c r="A76" s="89" t="s">
        <v>144</v>
      </c>
      <c r="B76" s="108">
        <v>0</v>
      </c>
      <c r="C76" s="20">
        <v>0</v>
      </c>
      <c r="D76" s="4">
        <v>0</v>
      </c>
      <c r="E76" s="4">
        <v>0</v>
      </c>
      <c r="F76" s="4">
        <v>0</v>
      </c>
    </row>
    <row r="77" spans="1:6" x14ac:dyDescent="0.2">
      <c r="A77" s="87" t="s">
        <v>142</v>
      </c>
      <c r="B77" s="106">
        <f>B78</f>
        <v>1096.1100000000001</v>
      </c>
      <c r="C77" s="25">
        <v>4000</v>
      </c>
      <c r="D77" s="2">
        <f>D78</f>
        <v>4000</v>
      </c>
      <c r="E77" s="2">
        <f>E78</f>
        <v>59.99</v>
      </c>
      <c r="F77" s="2">
        <f t="shared" si="1"/>
        <v>1.4997500000000001</v>
      </c>
    </row>
    <row r="78" spans="1:6" x14ac:dyDescent="0.2">
      <c r="A78" s="87" t="s">
        <v>58</v>
      </c>
      <c r="B78" s="106">
        <f>SUM(B79:B80)</f>
        <v>1096.1100000000001</v>
      </c>
      <c r="C78" s="2">
        <v>4000</v>
      </c>
      <c r="D78" s="2">
        <f>SUM(D79:D80)</f>
        <v>4000</v>
      </c>
      <c r="E78" s="2">
        <f>SUM(E79:E80)</f>
        <v>59.99</v>
      </c>
      <c r="F78" s="2">
        <f t="shared" si="1"/>
        <v>1.4997500000000001</v>
      </c>
    </row>
    <row r="79" spans="1:6" x14ac:dyDescent="0.2">
      <c r="A79" s="89" t="s">
        <v>160</v>
      </c>
      <c r="B79" s="108">
        <v>487.5</v>
      </c>
      <c r="C79" s="4">
        <v>1000</v>
      </c>
      <c r="D79" s="4">
        <v>1000</v>
      </c>
      <c r="E79" s="4">
        <v>0</v>
      </c>
      <c r="F79" s="4">
        <f t="shared" si="1"/>
        <v>0</v>
      </c>
    </row>
    <row r="80" spans="1:6" x14ac:dyDescent="0.2">
      <c r="A80" s="89" t="s">
        <v>59</v>
      </c>
      <c r="B80" s="108">
        <v>608.61</v>
      </c>
      <c r="C80" s="4">
        <v>3000</v>
      </c>
      <c r="D80" s="4">
        <v>3000</v>
      </c>
      <c r="E80" s="4">
        <v>59.99</v>
      </c>
      <c r="F80" s="4">
        <f t="shared" si="1"/>
        <v>1.9996666666666667</v>
      </c>
    </row>
    <row r="81" spans="1:6" ht="18.75" x14ac:dyDescent="0.2">
      <c r="A81" s="87" t="s">
        <v>60</v>
      </c>
      <c r="B81" s="106">
        <f>B82+B85+B98</f>
        <v>233865.56000000003</v>
      </c>
      <c r="C81" s="106">
        <v>6450373.7699999996</v>
      </c>
      <c r="D81" s="106">
        <f>D82+D85+D98</f>
        <v>6220016.2199999997</v>
      </c>
      <c r="E81" s="106">
        <f>E82+E85+E98</f>
        <v>1634072.53</v>
      </c>
      <c r="F81" s="2">
        <f t="shared" si="1"/>
        <v>26.27119403235254</v>
      </c>
    </row>
    <row r="82" spans="1:6" ht="18.75" x14ac:dyDescent="0.2">
      <c r="A82" s="87" t="s">
        <v>138</v>
      </c>
      <c r="B82" s="106">
        <v>0</v>
      </c>
      <c r="C82" s="2">
        <v>0</v>
      </c>
      <c r="D82" s="2">
        <v>0</v>
      </c>
      <c r="E82" s="2">
        <v>0</v>
      </c>
      <c r="F82" s="2">
        <v>0</v>
      </c>
    </row>
    <row r="83" spans="1:6" x14ac:dyDescent="0.2">
      <c r="A83" s="87" t="s">
        <v>139</v>
      </c>
      <c r="B83" s="106">
        <v>0</v>
      </c>
      <c r="C83" s="2">
        <v>0</v>
      </c>
      <c r="D83" s="2">
        <v>0</v>
      </c>
      <c r="E83" s="2">
        <v>0</v>
      </c>
      <c r="F83" s="2">
        <v>0</v>
      </c>
    </row>
    <row r="84" spans="1:6" x14ac:dyDescent="0.2">
      <c r="A84" s="89" t="s">
        <v>140</v>
      </c>
      <c r="B84" s="108">
        <v>0</v>
      </c>
      <c r="C84" s="2">
        <v>0</v>
      </c>
      <c r="D84" s="2">
        <v>0</v>
      </c>
      <c r="E84" s="2">
        <v>0</v>
      </c>
      <c r="F84" s="2">
        <v>0</v>
      </c>
    </row>
    <row r="85" spans="1:6" ht="18.75" x14ac:dyDescent="0.2">
      <c r="A85" s="87" t="s">
        <v>61</v>
      </c>
      <c r="B85" s="106">
        <f>B86+B93+B95</f>
        <v>182485.56000000003</v>
      </c>
      <c r="C85" s="2">
        <v>234750</v>
      </c>
      <c r="D85" s="2">
        <f>D86+D93+D95</f>
        <v>266750</v>
      </c>
      <c r="E85" s="2">
        <f>E86+E93+E95</f>
        <v>162922.45000000001</v>
      </c>
      <c r="F85" s="2">
        <f t="shared" si="1"/>
        <v>61.076832239925025</v>
      </c>
    </row>
    <row r="86" spans="1:6" x14ac:dyDescent="0.2">
      <c r="A86" s="87" t="s">
        <v>62</v>
      </c>
      <c r="B86" s="106">
        <f>SUM(B87:B92)</f>
        <v>173807.64</v>
      </c>
      <c r="C86" s="2">
        <v>212000</v>
      </c>
      <c r="D86" s="2">
        <f>SUM(D87:D92)</f>
        <v>147000</v>
      </c>
      <c r="E86" s="2">
        <f>SUM(E87:E92)</f>
        <v>64506.649999999994</v>
      </c>
      <c r="F86" s="2">
        <f t="shared" si="1"/>
        <v>43.882074829931966</v>
      </c>
    </row>
    <row r="87" spans="1:6" x14ac:dyDescent="0.2">
      <c r="A87" s="89" t="s">
        <v>63</v>
      </c>
      <c r="B87" s="108">
        <v>84698.75</v>
      </c>
      <c r="C87" s="4">
        <v>30000</v>
      </c>
      <c r="D87" s="4">
        <v>30000</v>
      </c>
      <c r="E87" s="4">
        <v>20134.169999999998</v>
      </c>
      <c r="F87" s="4">
        <f t="shared" si="1"/>
        <v>67.113899999999987</v>
      </c>
    </row>
    <row r="88" spans="1:6" x14ac:dyDescent="0.2">
      <c r="A88" s="89" t="s">
        <v>64</v>
      </c>
      <c r="B88" s="108">
        <v>0</v>
      </c>
      <c r="C88" s="4">
        <v>0</v>
      </c>
      <c r="D88" s="4">
        <v>0</v>
      </c>
      <c r="E88" s="4">
        <v>0</v>
      </c>
      <c r="F88" s="4">
        <v>0</v>
      </c>
    </row>
    <row r="89" spans="1:6" x14ac:dyDescent="0.2">
      <c r="A89" s="89" t="s">
        <v>65</v>
      </c>
      <c r="B89" s="108">
        <v>14217</v>
      </c>
      <c r="C89" s="20">
        <v>100000</v>
      </c>
      <c r="D89" s="4">
        <v>50000</v>
      </c>
      <c r="E89" s="4">
        <v>34209.279999999999</v>
      </c>
      <c r="F89" s="4">
        <f t="shared" si="1"/>
        <v>68.418559999999999</v>
      </c>
    </row>
    <row r="90" spans="1:6" x14ac:dyDescent="0.2">
      <c r="A90" s="89" t="s">
        <v>141</v>
      </c>
      <c r="B90" s="108">
        <v>0</v>
      </c>
      <c r="C90" s="21">
        <v>0</v>
      </c>
      <c r="D90" s="4">
        <v>0</v>
      </c>
      <c r="E90" s="4">
        <v>0</v>
      </c>
      <c r="F90" s="4">
        <v>0</v>
      </c>
    </row>
    <row r="91" spans="1:6" x14ac:dyDescent="0.2">
      <c r="A91" s="89" t="s">
        <v>161</v>
      </c>
      <c r="B91" s="108">
        <v>2799</v>
      </c>
      <c r="C91" s="20">
        <v>12000</v>
      </c>
      <c r="D91" s="4">
        <v>7000</v>
      </c>
      <c r="E91" s="4">
        <v>0</v>
      </c>
      <c r="F91" s="4">
        <f t="shared" si="1"/>
        <v>0</v>
      </c>
    </row>
    <row r="92" spans="1:6" ht="19.5" x14ac:dyDescent="0.2">
      <c r="A92" s="89" t="s">
        <v>66</v>
      </c>
      <c r="B92" s="108">
        <v>72092.89</v>
      </c>
      <c r="C92" s="20">
        <v>70000</v>
      </c>
      <c r="D92" s="4">
        <v>60000</v>
      </c>
      <c r="E92" s="4">
        <v>10163.200000000001</v>
      </c>
      <c r="F92" s="4">
        <f t="shared" si="1"/>
        <v>16.93866666666667</v>
      </c>
    </row>
    <row r="93" spans="1:6" ht="18.75" x14ac:dyDescent="0.2">
      <c r="A93" s="87" t="s">
        <v>67</v>
      </c>
      <c r="B93" s="106">
        <f>B94</f>
        <v>1177.92</v>
      </c>
      <c r="C93" s="25">
        <v>4000</v>
      </c>
      <c r="D93" s="2">
        <f>D94</f>
        <v>3000</v>
      </c>
      <c r="E93" s="2">
        <f>E94</f>
        <v>415.8</v>
      </c>
      <c r="F93" s="2">
        <f t="shared" si="1"/>
        <v>13.86</v>
      </c>
    </row>
    <row r="94" spans="1:6" x14ac:dyDescent="0.2">
      <c r="A94" s="89" t="s">
        <v>68</v>
      </c>
      <c r="B94" s="108">
        <v>1177.92</v>
      </c>
      <c r="C94" s="20">
        <v>4000</v>
      </c>
      <c r="D94" s="4">
        <v>3000</v>
      </c>
      <c r="E94" s="4">
        <v>415.8</v>
      </c>
      <c r="F94" s="4">
        <f t="shared" si="1"/>
        <v>13.86</v>
      </c>
    </row>
    <row r="95" spans="1:6" ht="18.75" x14ac:dyDescent="0.2">
      <c r="A95" s="87" t="s">
        <v>164</v>
      </c>
      <c r="B95" s="106">
        <f>B96</f>
        <v>7500</v>
      </c>
      <c r="C95" s="25">
        <v>18750</v>
      </c>
      <c r="D95" s="2">
        <f>SUM(D96:D97)</f>
        <v>116750</v>
      </c>
      <c r="E95" s="2">
        <f>SUM(E96:E97)</f>
        <v>98000</v>
      </c>
      <c r="F95" s="2">
        <f t="shared" si="1"/>
        <v>83.940042826552457</v>
      </c>
    </row>
    <row r="96" spans="1:6" x14ac:dyDescent="0.2">
      <c r="A96" s="89" t="s">
        <v>165</v>
      </c>
      <c r="B96" s="108">
        <v>7500</v>
      </c>
      <c r="C96" s="20">
        <v>18750</v>
      </c>
      <c r="D96" s="4">
        <v>18750</v>
      </c>
      <c r="E96" s="4">
        <v>0</v>
      </c>
      <c r="F96" s="4">
        <f t="shared" si="1"/>
        <v>0</v>
      </c>
    </row>
    <row r="97" spans="1:6" x14ac:dyDescent="0.2">
      <c r="A97" s="89" t="s">
        <v>216</v>
      </c>
      <c r="B97" s="108">
        <v>0</v>
      </c>
      <c r="C97" s="20">
        <v>0</v>
      </c>
      <c r="D97" s="4">
        <v>98000</v>
      </c>
      <c r="E97" s="4">
        <v>98000</v>
      </c>
      <c r="F97" s="4">
        <f t="shared" si="1"/>
        <v>100</v>
      </c>
    </row>
    <row r="98" spans="1:6" ht="18.75" x14ac:dyDescent="0.2">
      <c r="A98" s="87" t="s">
        <v>162</v>
      </c>
      <c r="B98" s="106">
        <f>B99</f>
        <v>51380</v>
      </c>
      <c r="C98" s="25">
        <v>6215623.7699999996</v>
      </c>
      <c r="D98" s="2">
        <f>D99</f>
        <v>5953266.2199999997</v>
      </c>
      <c r="E98" s="2">
        <f>E99</f>
        <v>1471150.0800000001</v>
      </c>
      <c r="F98" s="2">
        <f t="shared" si="1"/>
        <v>24.71164610542144</v>
      </c>
    </row>
    <row r="99" spans="1:6" x14ac:dyDescent="0.2">
      <c r="A99" s="89" t="s">
        <v>163</v>
      </c>
      <c r="B99" s="108">
        <v>51380</v>
      </c>
      <c r="C99" s="20">
        <v>6215623.7699999996</v>
      </c>
      <c r="D99" s="4">
        <v>5953266.2199999997</v>
      </c>
      <c r="E99" s="4">
        <v>1471150.0800000001</v>
      </c>
      <c r="F99" s="4">
        <f t="shared" si="1"/>
        <v>24.71164610542144</v>
      </c>
    </row>
    <row r="100" spans="1:6" x14ac:dyDescent="0.2">
      <c r="A100" s="90" t="s">
        <v>69</v>
      </c>
      <c r="B100" s="6">
        <f>B36+B81</f>
        <v>8123005.25</v>
      </c>
      <c r="C100" s="107">
        <v>15877419.77</v>
      </c>
      <c r="D100" s="6">
        <f>D36+D81</f>
        <v>15979518.219999999</v>
      </c>
      <c r="E100" s="6">
        <f>E36+E81</f>
        <v>10961636.469999999</v>
      </c>
      <c r="F100" s="6">
        <f t="shared" si="1"/>
        <v>68.598041061590891</v>
      </c>
    </row>
    <row r="101" spans="1:6" ht="0.75" hidden="1" customHeight="1" x14ac:dyDescent="0.2">
      <c r="B101" s="108"/>
      <c r="C101" s="22"/>
      <c r="D101" s="4"/>
      <c r="E101" s="4"/>
      <c r="F101" s="4"/>
    </row>
    <row r="102" spans="1:6" hidden="1" x14ac:dyDescent="0.2">
      <c r="B102" s="106"/>
      <c r="C102" s="6"/>
      <c r="D102" s="6"/>
      <c r="E102" s="6"/>
      <c r="F102" s="6"/>
    </row>
    <row r="105" spans="1:6" x14ac:dyDescent="0.2">
      <c r="D105" s="19"/>
    </row>
    <row r="106" spans="1:6" x14ac:dyDescent="0.2">
      <c r="B106" s="120"/>
      <c r="C106" s="19"/>
      <c r="D106" s="19"/>
      <c r="E106" s="19"/>
    </row>
  </sheetData>
  <mergeCells count="1">
    <mergeCell ref="B1:F1"/>
  </mergeCells>
  <pageMargins left="0.4" right="0.2" top="1" bottom="0.57999999999999996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27" sqref="D27"/>
    </sheetView>
  </sheetViews>
  <sheetFormatPr defaultRowHeight="11.25" x14ac:dyDescent="0.15"/>
  <cols>
    <col min="1" max="1" width="37" style="26" customWidth="1"/>
    <col min="2" max="2" width="13.85546875" style="122" customWidth="1"/>
    <col min="3" max="3" width="14.5703125" style="26" customWidth="1"/>
    <col min="4" max="4" width="13.28515625" style="26" customWidth="1"/>
    <col min="5" max="5" width="13.140625" style="26" customWidth="1"/>
    <col min="6" max="16384" width="9.140625" style="26"/>
  </cols>
  <sheetData>
    <row r="1" spans="1:5" ht="15.75" customHeight="1" x14ac:dyDescent="0.15">
      <c r="A1" s="169" t="s">
        <v>207</v>
      </c>
      <c r="B1" s="170"/>
      <c r="C1" s="170"/>
      <c r="D1" s="170"/>
      <c r="E1" s="170"/>
    </row>
    <row r="2" spans="1:5" ht="36.75" thickBot="1" x14ac:dyDescent="0.2">
      <c r="A2" s="103" t="s">
        <v>0</v>
      </c>
      <c r="B2" s="123" t="s">
        <v>208</v>
      </c>
      <c r="C2" s="123" t="s">
        <v>169</v>
      </c>
      <c r="D2" s="123" t="s">
        <v>170</v>
      </c>
      <c r="E2" s="123" t="s">
        <v>209</v>
      </c>
    </row>
    <row r="3" spans="1:5" ht="12" x14ac:dyDescent="0.2">
      <c r="A3" s="94" t="s">
        <v>120</v>
      </c>
      <c r="B3" s="124">
        <v>0</v>
      </c>
      <c r="C3" s="27">
        <v>0</v>
      </c>
      <c r="D3" s="27">
        <v>0</v>
      </c>
      <c r="E3" s="27">
        <v>0</v>
      </c>
    </row>
    <row r="4" spans="1:5" ht="24" x14ac:dyDescent="0.2">
      <c r="A4" s="94" t="s">
        <v>119</v>
      </c>
      <c r="B4" s="124">
        <v>354553.75</v>
      </c>
      <c r="C4" s="27">
        <v>352000</v>
      </c>
      <c r="D4" s="27">
        <v>550000</v>
      </c>
      <c r="E4" s="27">
        <v>1927411.13</v>
      </c>
    </row>
    <row r="5" spans="1:5" ht="24" x14ac:dyDescent="0.2">
      <c r="A5" s="94" t="s">
        <v>121</v>
      </c>
      <c r="B5" s="124">
        <v>1523028.4</v>
      </c>
      <c r="C5" s="27">
        <v>2200000</v>
      </c>
      <c r="D5" s="27">
        <v>2200000</v>
      </c>
      <c r="E5" s="27">
        <v>1452434.47</v>
      </c>
    </row>
    <row r="6" spans="1:5" ht="12" x14ac:dyDescent="0.2">
      <c r="A6" s="94" t="s">
        <v>122</v>
      </c>
      <c r="B6" s="124">
        <v>2535743.62</v>
      </c>
      <c r="C6" s="27">
        <v>2800000</v>
      </c>
      <c r="D6" s="27">
        <v>2570642.4500000002</v>
      </c>
      <c r="E6" s="27">
        <v>2570642.4500000002</v>
      </c>
    </row>
    <row r="7" spans="1:5" ht="12" x14ac:dyDescent="0.2">
      <c r="A7" s="94" t="s">
        <v>174</v>
      </c>
      <c r="B7" s="124">
        <v>1789605.71</v>
      </c>
      <c r="C7" s="27">
        <v>1790026</v>
      </c>
      <c r="D7" s="27">
        <v>1923482</v>
      </c>
      <c r="E7" s="27">
        <v>1913718.84</v>
      </c>
    </row>
    <row r="8" spans="1:5" ht="12" x14ac:dyDescent="0.2">
      <c r="A8" s="94" t="s">
        <v>124</v>
      </c>
      <c r="B8" s="124">
        <v>4490716.22</v>
      </c>
      <c r="C8" s="27">
        <v>6733814.96</v>
      </c>
      <c r="D8" s="27">
        <v>6733814.96</v>
      </c>
      <c r="E8" s="27">
        <v>4690231.1900000004</v>
      </c>
    </row>
    <row r="9" spans="1:5" ht="12" x14ac:dyDescent="0.2">
      <c r="A9" s="94" t="s">
        <v>125</v>
      </c>
      <c r="B9" s="124">
        <v>0</v>
      </c>
      <c r="C9" s="27">
        <v>2001578.81</v>
      </c>
      <c r="D9" s="27">
        <v>2001578.81</v>
      </c>
      <c r="E9" s="27">
        <v>0</v>
      </c>
    </row>
    <row r="10" spans="1:5" ht="12" x14ac:dyDescent="0.2">
      <c r="A10" s="94" t="s">
        <v>126</v>
      </c>
      <c r="B10" s="124">
        <v>0</v>
      </c>
      <c r="C10" s="27">
        <v>0</v>
      </c>
      <c r="D10" s="27">
        <v>0</v>
      </c>
      <c r="E10" s="27">
        <v>0</v>
      </c>
    </row>
    <row r="11" spans="1:5" ht="12" x14ac:dyDescent="0.2">
      <c r="A11" s="94" t="s">
        <v>127</v>
      </c>
      <c r="B11" s="124">
        <v>0</v>
      </c>
      <c r="C11" s="27">
        <v>0</v>
      </c>
      <c r="D11" s="27">
        <v>0</v>
      </c>
      <c r="E11" s="128">
        <v>0</v>
      </c>
    </row>
    <row r="12" spans="1:5" ht="12" x14ac:dyDescent="0.2">
      <c r="A12" s="99" t="s">
        <v>129</v>
      </c>
      <c r="B12" s="124">
        <v>0</v>
      </c>
      <c r="C12" s="27">
        <v>0</v>
      </c>
      <c r="D12" s="27">
        <v>0</v>
      </c>
      <c r="E12" s="27">
        <v>0</v>
      </c>
    </row>
    <row r="13" spans="1:5" ht="12" x14ac:dyDescent="0.2">
      <c r="A13" s="97" t="s">
        <v>128</v>
      </c>
      <c r="B13" s="124">
        <f>SUM(B4:B12)</f>
        <v>10693647.699999999</v>
      </c>
      <c r="C13" s="27">
        <f>SUM(C4:C12)</f>
        <v>15877419.770000001</v>
      </c>
      <c r="D13" s="27">
        <f>SUM(D3:D12)</f>
        <v>15979518.220000001</v>
      </c>
      <c r="E13" s="27">
        <f>SUM(E3:E12)</f>
        <v>12554438.08</v>
      </c>
    </row>
    <row r="14" spans="1:5" x14ac:dyDescent="0.15">
      <c r="A14" s="100"/>
      <c r="B14" s="125"/>
      <c r="C14" s="101"/>
      <c r="D14" s="101"/>
      <c r="E14" s="101"/>
    </row>
    <row r="15" spans="1:5" ht="15" customHeight="1" x14ac:dyDescent="0.15">
      <c r="A15" s="100"/>
      <c r="B15" s="125"/>
      <c r="C15" s="101"/>
      <c r="D15" s="101"/>
      <c r="E15" s="101"/>
    </row>
    <row r="16" spans="1:5" ht="27" customHeight="1" thickBot="1" x14ac:dyDescent="0.25">
      <c r="A16" s="102" t="s">
        <v>171</v>
      </c>
      <c r="B16" s="126"/>
      <c r="C16" s="101"/>
      <c r="D16" s="101"/>
      <c r="E16" s="101"/>
    </row>
    <row r="17" spans="1:11" ht="16.5" hidden="1" customHeight="1" thickBot="1" x14ac:dyDescent="0.2">
      <c r="A17" s="100"/>
      <c r="B17" s="125"/>
      <c r="C17" s="101"/>
      <c r="D17" s="101"/>
      <c r="E17" s="101"/>
      <c r="K17" s="39"/>
    </row>
    <row r="18" spans="1:11" ht="34.5" thickBot="1" x14ac:dyDescent="0.2">
      <c r="A18" s="98" t="s">
        <v>0</v>
      </c>
      <c r="B18" s="127" t="s">
        <v>211</v>
      </c>
      <c r="C18" s="127" t="s">
        <v>169</v>
      </c>
      <c r="D18" s="127" t="s">
        <v>172</v>
      </c>
      <c r="E18" s="127" t="s">
        <v>210</v>
      </c>
    </row>
    <row r="19" spans="1:11" ht="12" x14ac:dyDescent="0.2">
      <c r="A19" s="94" t="s">
        <v>120</v>
      </c>
      <c r="B19" s="116">
        <v>0</v>
      </c>
      <c r="C19" s="72">
        <v>0</v>
      </c>
      <c r="D19" s="72">
        <v>0</v>
      </c>
      <c r="E19" s="72">
        <v>0</v>
      </c>
    </row>
    <row r="20" spans="1:11" ht="24" x14ac:dyDescent="0.2">
      <c r="A20" s="94" t="s">
        <v>119</v>
      </c>
      <c r="B20" s="116">
        <v>244161.49</v>
      </c>
      <c r="C20" s="72">
        <v>352000</v>
      </c>
      <c r="D20" s="72">
        <v>550000</v>
      </c>
      <c r="E20" s="72">
        <v>1109852.8400000001</v>
      </c>
    </row>
    <row r="21" spans="1:11" ht="24" x14ac:dyDescent="0.2">
      <c r="A21" s="94" t="s">
        <v>121</v>
      </c>
      <c r="B21" s="116">
        <v>1366844.29</v>
      </c>
      <c r="C21" s="72">
        <v>2200000</v>
      </c>
      <c r="D21" s="72">
        <v>2200000</v>
      </c>
      <c r="E21" s="72">
        <v>1367039.95</v>
      </c>
    </row>
    <row r="22" spans="1:11" ht="12" x14ac:dyDescent="0.2">
      <c r="A22" s="94" t="s">
        <v>122</v>
      </c>
      <c r="B22" s="116">
        <v>231702.54</v>
      </c>
      <c r="C22" s="72">
        <v>2800000</v>
      </c>
      <c r="D22" s="72">
        <v>2570642.4500000002</v>
      </c>
      <c r="E22" s="72">
        <v>1886735.57</v>
      </c>
    </row>
    <row r="23" spans="1:11" ht="12" x14ac:dyDescent="0.2">
      <c r="A23" s="94" t="s">
        <v>123</v>
      </c>
      <c r="B23" s="116">
        <v>1789605.71</v>
      </c>
      <c r="C23" s="72">
        <v>1790026</v>
      </c>
      <c r="D23" s="72">
        <v>1923482</v>
      </c>
      <c r="E23" s="72">
        <v>1913718.84</v>
      </c>
    </row>
    <row r="24" spans="1:11" ht="12" x14ac:dyDescent="0.2">
      <c r="A24" s="94" t="s">
        <v>124</v>
      </c>
      <c r="B24" s="116">
        <v>4490691.22</v>
      </c>
      <c r="C24" s="72">
        <v>6733814.96</v>
      </c>
      <c r="D24" s="72">
        <v>6733814.96</v>
      </c>
      <c r="E24" s="72">
        <v>4684289.2699999996</v>
      </c>
    </row>
    <row r="25" spans="1:11" ht="12" x14ac:dyDescent="0.2">
      <c r="A25" s="94" t="s">
        <v>125</v>
      </c>
      <c r="B25" s="116">
        <v>0</v>
      </c>
      <c r="C25" s="72">
        <v>2001578.81</v>
      </c>
      <c r="D25" s="72">
        <v>2001578.81</v>
      </c>
      <c r="E25" s="72">
        <v>0</v>
      </c>
    </row>
    <row r="26" spans="1:11" ht="12" x14ac:dyDescent="0.2">
      <c r="A26" s="94" t="s">
        <v>126</v>
      </c>
      <c r="B26" s="116">
        <v>0</v>
      </c>
      <c r="C26" s="72">
        <v>0</v>
      </c>
      <c r="D26" s="72">
        <v>0</v>
      </c>
      <c r="E26" s="72">
        <v>0</v>
      </c>
    </row>
    <row r="27" spans="1:11" ht="12" x14ac:dyDescent="0.2">
      <c r="A27" s="94" t="s">
        <v>127</v>
      </c>
      <c r="B27" s="116">
        <v>0</v>
      </c>
      <c r="C27" s="72">
        <v>0</v>
      </c>
      <c r="D27" s="72">
        <v>0</v>
      </c>
      <c r="E27" s="129">
        <v>0</v>
      </c>
    </row>
    <row r="28" spans="1:11" ht="12" x14ac:dyDescent="0.2">
      <c r="A28" s="99" t="s">
        <v>129</v>
      </c>
      <c r="B28" s="116">
        <v>0</v>
      </c>
      <c r="C28" s="72">
        <v>0</v>
      </c>
      <c r="D28" s="72">
        <v>0</v>
      </c>
      <c r="E28" s="72">
        <v>0</v>
      </c>
    </row>
    <row r="29" spans="1:11" ht="12" x14ac:dyDescent="0.2">
      <c r="A29" s="97" t="s">
        <v>151</v>
      </c>
      <c r="B29" s="116">
        <f>SUM(B19:B28)</f>
        <v>8123005.25</v>
      </c>
      <c r="C29" s="72">
        <f>SUM(C20:C28)</f>
        <v>15877419.770000001</v>
      </c>
      <c r="D29" s="72">
        <f>SUM(D19:D28)</f>
        <v>15979518.220000001</v>
      </c>
      <c r="E29" s="72">
        <f>SUM(E19:E28)</f>
        <v>10961636.469999999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selection activeCell="A22" sqref="A22"/>
    </sheetView>
  </sheetViews>
  <sheetFormatPr defaultRowHeight="12.75" x14ac:dyDescent="0.2"/>
  <cols>
    <col min="1" max="1" width="37.7109375" style="26" customWidth="1"/>
    <col min="2" max="2" width="14.5703125" style="26" hidden="1" customWidth="1"/>
    <col min="3" max="3" width="14.5703125" style="67" customWidth="1"/>
    <col min="4" max="4" width="14.85546875" style="56" customWidth="1"/>
    <col min="5" max="5" width="14" style="58" customWidth="1"/>
    <col min="6" max="6" width="7.140625" style="51" customWidth="1"/>
    <col min="7" max="16384" width="9.140625" style="26"/>
  </cols>
  <sheetData>
    <row r="1" spans="1:12" ht="32.25" customHeight="1" thickBot="1" x14ac:dyDescent="0.2">
      <c r="A1" s="171" t="s">
        <v>212</v>
      </c>
      <c r="B1" s="172"/>
      <c r="C1" s="172"/>
      <c r="D1" s="172"/>
      <c r="E1" s="172"/>
      <c r="F1" s="173"/>
    </row>
    <row r="2" spans="1:12" ht="25.5" x14ac:dyDescent="0.15">
      <c r="A2" s="92" t="s">
        <v>0</v>
      </c>
      <c r="B2" s="36" t="s">
        <v>116</v>
      </c>
      <c r="C2" s="156" t="s">
        <v>152</v>
      </c>
      <c r="D2" s="157" t="s">
        <v>156</v>
      </c>
      <c r="E2" s="157" t="s">
        <v>213</v>
      </c>
      <c r="F2" s="158" t="s">
        <v>149</v>
      </c>
      <c r="G2" s="122"/>
    </row>
    <row r="3" spans="1:12" x14ac:dyDescent="0.15">
      <c r="A3" s="37">
        <v>1</v>
      </c>
      <c r="B3" s="37">
        <v>2</v>
      </c>
      <c r="C3" s="66">
        <v>2</v>
      </c>
      <c r="D3" s="52">
        <v>3</v>
      </c>
      <c r="E3" s="50">
        <v>4</v>
      </c>
      <c r="F3" s="50">
        <v>5</v>
      </c>
      <c r="G3" s="122"/>
    </row>
    <row r="4" spans="1:12" ht="24" x14ac:dyDescent="0.2">
      <c r="A4" s="93" t="s">
        <v>84</v>
      </c>
      <c r="B4" s="38"/>
      <c r="C4" s="53">
        <v>6357796</v>
      </c>
      <c r="D4" s="53">
        <f>D5+D10+D15</f>
        <v>6491252</v>
      </c>
      <c r="E4" s="53">
        <f>E5+E10+E15</f>
        <v>6468786.2000000002</v>
      </c>
      <c r="F4" s="160">
        <f>E4/D4*100</f>
        <v>99.653906519112184</v>
      </c>
      <c r="G4" s="122"/>
      <c r="H4" s="122"/>
      <c r="I4" s="122"/>
      <c r="J4" s="122"/>
      <c r="K4" s="122"/>
      <c r="L4" s="122"/>
    </row>
    <row r="5" spans="1:12" ht="21.75" customHeight="1" x14ac:dyDescent="0.2">
      <c r="A5" s="132" t="s">
        <v>85</v>
      </c>
      <c r="B5" s="131"/>
      <c r="C5" s="130">
        <v>190000</v>
      </c>
      <c r="D5" s="130">
        <f>D7</f>
        <v>219600</v>
      </c>
      <c r="E5" s="130">
        <f>E7</f>
        <v>209873.52</v>
      </c>
      <c r="F5" s="160">
        <f t="shared" ref="F5:F73" si="0">E5/D5*100</f>
        <v>95.570819672131151</v>
      </c>
    </row>
    <row r="6" spans="1:12" ht="24" x14ac:dyDescent="0.2">
      <c r="A6" s="94" t="s">
        <v>86</v>
      </c>
      <c r="B6" s="27"/>
      <c r="C6" s="34"/>
      <c r="D6" s="54"/>
      <c r="E6" s="27"/>
      <c r="F6" s="160"/>
    </row>
    <row r="7" spans="1:12" ht="24" x14ac:dyDescent="0.2">
      <c r="A7" s="95" t="s">
        <v>87</v>
      </c>
      <c r="B7" s="27"/>
      <c r="C7" s="24">
        <v>190000</v>
      </c>
      <c r="D7" s="54">
        <f>SUM(D8:D9)</f>
        <v>219600</v>
      </c>
      <c r="E7" s="54">
        <f>E8+E9</f>
        <v>209873.52</v>
      </c>
      <c r="F7" s="160">
        <f t="shared" si="0"/>
        <v>95.570819672131151</v>
      </c>
    </row>
    <row r="8" spans="1:12" x14ac:dyDescent="0.2">
      <c r="A8" s="96" t="s">
        <v>89</v>
      </c>
      <c r="B8" s="27"/>
      <c r="C8" s="34">
        <v>190000</v>
      </c>
      <c r="D8" s="48">
        <v>210000</v>
      </c>
      <c r="E8" s="49">
        <v>209873.52</v>
      </c>
      <c r="F8" s="160">
        <f t="shared" si="0"/>
        <v>99.939771428571419</v>
      </c>
    </row>
    <row r="9" spans="1:12" x14ac:dyDescent="0.2">
      <c r="A9" s="96" t="s">
        <v>218</v>
      </c>
      <c r="B9" s="27"/>
      <c r="C9" s="34"/>
      <c r="D9" s="48">
        <v>9600</v>
      </c>
      <c r="E9" s="49">
        <v>0</v>
      </c>
      <c r="F9" s="161">
        <v>0</v>
      </c>
    </row>
    <row r="10" spans="1:12" ht="24" customHeight="1" x14ac:dyDescent="0.2">
      <c r="A10" s="132" t="s">
        <v>217</v>
      </c>
      <c r="B10" s="27"/>
      <c r="C10" s="133">
        <v>1600026</v>
      </c>
      <c r="D10" s="130">
        <f>D12</f>
        <v>1703882</v>
      </c>
      <c r="E10" s="130">
        <f>E12</f>
        <v>1703845.3199999998</v>
      </c>
      <c r="F10" s="160">
        <f t="shared" si="0"/>
        <v>99.99784726876625</v>
      </c>
    </row>
    <row r="11" spans="1:12" ht="24" x14ac:dyDescent="0.2">
      <c r="A11" s="94" t="s">
        <v>175</v>
      </c>
      <c r="B11" s="27"/>
      <c r="C11" s="34"/>
      <c r="D11" s="54"/>
      <c r="E11" s="27"/>
      <c r="F11" s="160"/>
    </row>
    <row r="12" spans="1:12" ht="24" x14ac:dyDescent="0.2">
      <c r="A12" s="95" t="s">
        <v>87</v>
      </c>
      <c r="B12" s="27"/>
      <c r="C12" s="24">
        <v>1600026</v>
      </c>
      <c r="D12" s="54">
        <f>SUM(D13:D14)</f>
        <v>1703882</v>
      </c>
      <c r="E12" s="27">
        <f>SUM(E13:E14)</f>
        <v>1703845.3199999998</v>
      </c>
      <c r="F12" s="160">
        <f t="shared" si="0"/>
        <v>99.99784726876625</v>
      </c>
    </row>
    <row r="13" spans="1:12" x14ac:dyDescent="0.2">
      <c r="A13" s="96" t="s">
        <v>92</v>
      </c>
      <c r="B13" s="27"/>
      <c r="C13" s="34">
        <v>875026</v>
      </c>
      <c r="D13" s="48">
        <v>873882</v>
      </c>
      <c r="E13" s="49">
        <v>808845.32</v>
      </c>
      <c r="F13" s="161">
        <f t="shared" si="0"/>
        <v>92.557727473503277</v>
      </c>
    </row>
    <row r="14" spans="1:12" x14ac:dyDescent="0.2">
      <c r="A14" s="96" t="s">
        <v>93</v>
      </c>
      <c r="B14" s="27"/>
      <c r="C14" s="34">
        <v>725000</v>
      </c>
      <c r="D14" s="48">
        <v>830000</v>
      </c>
      <c r="E14" s="49">
        <v>895000</v>
      </c>
      <c r="F14" s="161">
        <f t="shared" si="0"/>
        <v>107.83132530120483</v>
      </c>
    </row>
    <row r="15" spans="1:12" ht="21.75" customHeight="1" x14ac:dyDescent="0.2">
      <c r="A15" s="132" t="s">
        <v>112</v>
      </c>
      <c r="B15" s="27"/>
      <c r="C15" s="133">
        <v>4567770</v>
      </c>
      <c r="D15" s="130">
        <f>D17</f>
        <v>4567770</v>
      </c>
      <c r="E15" s="131">
        <f>E17</f>
        <v>4555067.3600000003</v>
      </c>
      <c r="F15" s="160">
        <f t="shared" si="0"/>
        <v>99.721907188847084</v>
      </c>
    </row>
    <row r="16" spans="1:12" x14ac:dyDescent="0.2">
      <c r="A16" s="134" t="s">
        <v>177</v>
      </c>
      <c r="B16" s="27"/>
      <c r="C16" s="34"/>
      <c r="D16" s="48"/>
      <c r="E16" s="49"/>
      <c r="F16" s="160"/>
    </row>
    <row r="17" spans="1:6" ht="23.25" customHeight="1" x14ac:dyDescent="0.2">
      <c r="A17" s="95" t="s">
        <v>109</v>
      </c>
      <c r="B17" s="27"/>
      <c r="C17" s="24">
        <v>4567770</v>
      </c>
      <c r="D17" s="54">
        <f>SUM(D18:D20)</f>
        <v>4567770</v>
      </c>
      <c r="E17" s="27">
        <f>SUM(E18:E20)</f>
        <v>4555067.3600000003</v>
      </c>
      <c r="F17" s="160">
        <f t="shared" si="0"/>
        <v>99.721907188847084</v>
      </c>
    </row>
    <row r="18" spans="1:6" x14ac:dyDescent="0.2">
      <c r="A18" s="96" t="s">
        <v>113</v>
      </c>
      <c r="B18" s="27"/>
      <c r="C18" s="34">
        <v>3768000</v>
      </c>
      <c r="D18" s="48">
        <v>3768000</v>
      </c>
      <c r="E18" s="49">
        <v>3751947.57</v>
      </c>
      <c r="F18" s="161">
        <f t="shared" si="0"/>
        <v>99.573980095541387</v>
      </c>
    </row>
    <row r="19" spans="1:6" x14ac:dyDescent="0.2">
      <c r="A19" s="96" t="s">
        <v>106</v>
      </c>
      <c r="B19" s="27"/>
      <c r="C19" s="34">
        <v>178050</v>
      </c>
      <c r="D19" s="48">
        <v>178050</v>
      </c>
      <c r="E19" s="49">
        <v>233084.93</v>
      </c>
      <c r="F19" s="161">
        <f t="shared" si="0"/>
        <v>130.90981746700365</v>
      </c>
    </row>
    <row r="20" spans="1:6" x14ac:dyDescent="0.2">
      <c r="A20" s="96" t="s">
        <v>176</v>
      </c>
      <c r="B20" s="27"/>
      <c r="C20" s="34">
        <v>621720</v>
      </c>
      <c r="D20" s="48">
        <v>621720</v>
      </c>
      <c r="E20" s="49">
        <v>570034.86</v>
      </c>
      <c r="F20" s="161">
        <f t="shared" si="0"/>
        <v>91.686749662227356</v>
      </c>
    </row>
    <row r="21" spans="1:6" ht="24" x14ac:dyDescent="0.2">
      <c r="A21" s="93" t="s">
        <v>178</v>
      </c>
      <c r="B21" s="27"/>
      <c r="C21" s="60">
        <v>3907970.02</v>
      </c>
      <c r="D21" s="55">
        <f>D22+D66</f>
        <v>5035000</v>
      </c>
      <c r="E21" s="55">
        <f>E22+E66</f>
        <v>4492850.2700000005</v>
      </c>
      <c r="F21" s="160">
        <f t="shared" si="0"/>
        <v>89.232378748758705</v>
      </c>
    </row>
    <row r="22" spans="1:6" ht="24" x14ac:dyDescent="0.2">
      <c r="A22" s="132" t="s">
        <v>221</v>
      </c>
      <c r="B22" s="27"/>
      <c r="C22" s="133">
        <v>3585970.02</v>
      </c>
      <c r="D22" s="130">
        <f>D24+D49+D58+D61</f>
        <v>4510000</v>
      </c>
      <c r="E22" s="131">
        <f>E24+E49+E58+E61</f>
        <v>3526137.1900000004</v>
      </c>
      <c r="F22" s="160">
        <f t="shared" si="0"/>
        <v>78.184860088691806</v>
      </c>
    </row>
    <row r="23" spans="1:6" ht="16.5" customHeight="1" x14ac:dyDescent="0.2">
      <c r="A23" s="134" t="s">
        <v>177</v>
      </c>
      <c r="B23" s="27"/>
      <c r="C23" s="148"/>
      <c r="D23" s="149"/>
      <c r="E23" s="124"/>
      <c r="F23" s="160"/>
    </row>
    <row r="24" spans="1:6" ht="24" x14ac:dyDescent="0.2">
      <c r="A24" s="95" t="s">
        <v>179</v>
      </c>
      <c r="B24" s="28"/>
      <c r="C24" s="63">
        <v>2200000</v>
      </c>
      <c r="D24" s="55">
        <f>SUM(D25:D48)</f>
        <v>2200000</v>
      </c>
      <c r="E24" s="55">
        <f>SUM(E25:E48)</f>
        <v>1367039.9500000002</v>
      </c>
      <c r="F24" s="160">
        <f t="shared" si="0"/>
        <v>62.138179545454555</v>
      </c>
    </row>
    <row r="25" spans="1:6" s="39" customFormat="1" x14ac:dyDescent="0.2">
      <c r="A25" s="96" t="s">
        <v>88</v>
      </c>
      <c r="B25" s="24"/>
      <c r="C25" s="57">
        <v>45000</v>
      </c>
      <c r="D25" s="57">
        <v>32000</v>
      </c>
      <c r="E25" s="57">
        <v>21833.82</v>
      </c>
      <c r="F25" s="161">
        <f t="shared" si="0"/>
        <v>68.230687500000002</v>
      </c>
    </row>
    <row r="26" spans="1:6" s="3" customFormat="1" x14ac:dyDescent="0.2">
      <c r="A26" s="96" t="s">
        <v>89</v>
      </c>
      <c r="B26" s="30"/>
      <c r="C26" s="57">
        <v>75000</v>
      </c>
      <c r="D26" s="57">
        <v>40000</v>
      </c>
      <c r="E26" s="57">
        <v>7032.73</v>
      </c>
      <c r="F26" s="161">
        <f t="shared" si="0"/>
        <v>17.581824999999998</v>
      </c>
    </row>
    <row r="27" spans="1:6" s="3" customFormat="1" x14ac:dyDescent="0.2">
      <c r="A27" s="96" t="s">
        <v>90</v>
      </c>
      <c r="B27" s="30"/>
      <c r="C27" s="57">
        <v>36000</v>
      </c>
      <c r="D27" s="57">
        <v>24000</v>
      </c>
      <c r="E27" s="57">
        <v>5350</v>
      </c>
      <c r="F27" s="161">
        <f t="shared" si="0"/>
        <v>22.291666666666668</v>
      </c>
    </row>
    <row r="28" spans="1:6" s="3" customFormat="1" x14ac:dyDescent="0.2">
      <c r="A28" s="96" t="s">
        <v>91</v>
      </c>
      <c r="B28" s="30"/>
      <c r="C28" s="57">
        <v>81250</v>
      </c>
      <c r="D28" s="57">
        <v>81250</v>
      </c>
      <c r="E28" s="57">
        <v>80342.14</v>
      </c>
      <c r="F28" s="161">
        <f t="shared" si="0"/>
        <v>98.882633846153851</v>
      </c>
    </row>
    <row r="29" spans="1:6" s="3" customFormat="1" x14ac:dyDescent="0.2">
      <c r="A29" s="96" t="s">
        <v>92</v>
      </c>
      <c r="B29" s="30"/>
      <c r="C29" s="34">
        <v>855750</v>
      </c>
      <c r="D29" s="57">
        <v>890000</v>
      </c>
      <c r="E29" s="57">
        <v>376386.42</v>
      </c>
      <c r="F29" s="161">
        <f t="shared" si="0"/>
        <v>42.290608988764042</v>
      </c>
    </row>
    <row r="30" spans="1:6" x14ac:dyDescent="0.2">
      <c r="A30" s="96" t="s">
        <v>94</v>
      </c>
      <c r="B30" s="32"/>
      <c r="C30" s="57">
        <v>63000</v>
      </c>
      <c r="D30" s="34">
        <v>63000</v>
      </c>
      <c r="E30" s="57">
        <v>60180.74</v>
      </c>
      <c r="F30" s="161">
        <f t="shared" si="0"/>
        <v>95.524984126984123</v>
      </c>
    </row>
    <row r="31" spans="1:6" x14ac:dyDescent="0.2">
      <c r="A31" s="96" t="s">
        <v>180</v>
      </c>
      <c r="B31" s="32"/>
      <c r="C31" s="57">
        <v>40000</v>
      </c>
      <c r="D31" s="34">
        <v>40000</v>
      </c>
      <c r="E31" s="57">
        <v>34357.71</v>
      </c>
      <c r="F31" s="161">
        <f t="shared" si="0"/>
        <v>85.894274999999993</v>
      </c>
    </row>
    <row r="32" spans="1:6" s="139" customFormat="1" x14ac:dyDescent="0.2">
      <c r="A32" s="135" t="s">
        <v>95</v>
      </c>
      <c r="B32" s="136"/>
      <c r="C32" s="137">
        <v>26250</v>
      </c>
      <c r="D32" s="138">
        <v>26000</v>
      </c>
      <c r="E32" s="137">
        <v>21958.78</v>
      </c>
      <c r="F32" s="161">
        <f t="shared" si="0"/>
        <v>84.456846153846158</v>
      </c>
    </row>
    <row r="33" spans="1:6" s="33" customFormat="1" x14ac:dyDescent="0.2">
      <c r="A33" s="96" t="s">
        <v>96</v>
      </c>
      <c r="B33" s="30"/>
      <c r="C33" s="57">
        <v>250000</v>
      </c>
      <c r="D33" s="34">
        <v>250000</v>
      </c>
      <c r="E33" s="57">
        <v>217795.73</v>
      </c>
      <c r="F33" s="161">
        <f t="shared" si="0"/>
        <v>87.118292000000011</v>
      </c>
    </row>
    <row r="34" spans="1:6" s="33" customFormat="1" x14ac:dyDescent="0.2">
      <c r="A34" s="96" t="s">
        <v>181</v>
      </c>
      <c r="B34" s="30"/>
      <c r="C34" s="57">
        <v>20000</v>
      </c>
      <c r="D34" s="34">
        <v>20000</v>
      </c>
      <c r="E34" s="57">
        <v>7950</v>
      </c>
      <c r="F34" s="161">
        <f t="shared" si="0"/>
        <v>39.75</v>
      </c>
    </row>
    <row r="35" spans="1:6" x14ac:dyDescent="0.2">
      <c r="A35" s="96" t="s">
        <v>97</v>
      </c>
      <c r="B35" s="31"/>
      <c r="C35" s="57">
        <v>300000</v>
      </c>
      <c r="D35" s="34">
        <v>300000</v>
      </c>
      <c r="E35" s="57">
        <v>213792.54</v>
      </c>
      <c r="F35" s="161">
        <f t="shared" si="0"/>
        <v>71.264179999999996</v>
      </c>
    </row>
    <row r="36" spans="1:6" s="33" customFormat="1" x14ac:dyDescent="0.2">
      <c r="A36" s="96" t="s">
        <v>197</v>
      </c>
      <c r="B36" s="30"/>
      <c r="C36" s="57">
        <v>58000</v>
      </c>
      <c r="D36" s="34">
        <v>64000</v>
      </c>
      <c r="E36" s="57">
        <v>43180.5</v>
      </c>
      <c r="F36" s="161">
        <f t="shared" si="0"/>
        <v>67.469531250000003</v>
      </c>
    </row>
    <row r="37" spans="1:6" s="33" customFormat="1" x14ac:dyDescent="0.2">
      <c r="A37" s="96" t="s">
        <v>98</v>
      </c>
      <c r="B37" s="30"/>
      <c r="C37" s="57">
        <v>100000</v>
      </c>
      <c r="D37" s="34">
        <v>100000</v>
      </c>
      <c r="E37" s="57">
        <v>77697.740000000005</v>
      </c>
      <c r="F37" s="161">
        <f t="shared" si="0"/>
        <v>77.69774000000001</v>
      </c>
    </row>
    <row r="38" spans="1:6" s="33" customFormat="1" x14ac:dyDescent="0.2">
      <c r="A38" s="96" t="s">
        <v>99</v>
      </c>
      <c r="B38" s="30"/>
      <c r="C38" s="57">
        <v>30000</v>
      </c>
      <c r="D38" s="34">
        <v>32000</v>
      </c>
      <c r="E38" s="57">
        <v>29665.82</v>
      </c>
      <c r="F38" s="161">
        <f t="shared" si="0"/>
        <v>92.705687499999996</v>
      </c>
    </row>
    <row r="39" spans="1:6" s="33" customFormat="1" x14ac:dyDescent="0.2">
      <c r="A39" s="96" t="s">
        <v>182</v>
      </c>
      <c r="B39" s="30"/>
      <c r="C39" s="57">
        <v>45000</v>
      </c>
      <c r="D39" s="34">
        <v>45000</v>
      </c>
      <c r="E39" s="57">
        <v>33724.370000000003</v>
      </c>
      <c r="F39" s="161">
        <f t="shared" si="0"/>
        <v>74.943044444444453</v>
      </c>
    </row>
    <row r="40" spans="1:6" x14ac:dyDescent="0.2">
      <c r="A40" s="96" t="s">
        <v>100</v>
      </c>
      <c r="B40" s="24"/>
      <c r="C40" s="57">
        <v>25000</v>
      </c>
      <c r="D40" s="34">
        <v>25000</v>
      </c>
      <c r="E40" s="57">
        <v>20566.759999999998</v>
      </c>
      <c r="F40" s="161">
        <f t="shared" si="0"/>
        <v>82.267039999999994</v>
      </c>
    </row>
    <row r="41" spans="1:6" s="33" customFormat="1" x14ac:dyDescent="0.2">
      <c r="A41" s="96" t="s">
        <v>101</v>
      </c>
      <c r="B41" s="30"/>
      <c r="C41" s="57">
        <v>20000</v>
      </c>
      <c r="D41" s="34">
        <v>20000</v>
      </c>
      <c r="E41" s="57">
        <v>1341.64</v>
      </c>
      <c r="F41" s="161">
        <f t="shared" si="0"/>
        <v>6.7082000000000006</v>
      </c>
    </row>
    <row r="42" spans="1:6" s="33" customFormat="1" x14ac:dyDescent="0.2">
      <c r="A42" s="96" t="s">
        <v>102</v>
      </c>
      <c r="B42" s="30"/>
      <c r="C42" s="57">
        <v>3000</v>
      </c>
      <c r="D42" s="34">
        <v>2000</v>
      </c>
      <c r="E42" s="57">
        <v>300</v>
      </c>
      <c r="F42" s="161">
        <f t="shared" si="0"/>
        <v>15</v>
      </c>
    </row>
    <row r="43" spans="1:6" s="33" customFormat="1" x14ac:dyDescent="0.2">
      <c r="A43" s="96" t="s">
        <v>183</v>
      </c>
      <c r="B43" s="30"/>
      <c r="C43" s="57">
        <v>30000</v>
      </c>
      <c r="D43" s="34">
        <v>30000</v>
      </c>
      <c r="E43" s="57">
        <v>25268.34</v>
      </c>
      <c r="F43" s="161">
        <f t="shared" si="0"/>
        <v>84.227800000000002</v>
      </c>
    </row>
    <row r="44" spans="1:6" s="33" customFormat="1" x14ac:dyDescent="0.2">
      <c r="A44" s="96" t="s">
        <v>103</v>
      </c>
      <c r="B44" s="30"/>
      <c r="C44" s="57">
        <v>70000</v>
      </c>
      <c r="D44" s="34">
        <v>90000</v>
      </c>
      <c r="E44" s="57">
        <v>87838.38</v>
      </c>
      <c r="F44" s="161">
        <f t="shared" si="0"/>
        <v>97.598200000000006</v>
      </c>
    </row>
    <row r="45" spans="1:6" s="33" customFormat="1" x14ac:dyDescent="0.2">
      <c r="A45" s="96" t="s">
        <v>184</v>
      </c>
      <c r="B45" s="30"/>
      <c r="C45" s="34">
        <v>1000</v>
      </c>
      <c r="D45" s="34">
        <v>1000</v>
      </c>
      <c r="E45" s="57">
        <v>0</v>
      </c>
      <c r="F45" s="161">
        <f t="shared" si="0"/>
        <v>0</v>
      </c>
    </row>
    <row r="46" spans="1:6" s="33" customFormat="1" x14ac:dyDescent="0.2">
      <c r="A46" s="96" t="s">
        <v>185</v>
      </c>
      <c r="B46" s="30"/>
      <c r="C46" s="34">
        <v>3000</v>
      </c>
      <c r="D46" s="34">
        <v>3000</v>
      </c>
      <c r="E46" s="57">
        <v>59.99</v>
      </c>
      <c r="F46" s="161">
        <f t="shared" si="0"/>
        <v>1.9996666666666667</v>
      </c>
    </row>
    <row r="47" spans="1:6" s="33" customFormat="1" x14ac:dyDescent="0.2">
      <c r="A47" s="96" t="s">
        <v>110</v>
      </c>
      <c r="B47" s="30"/>
      <c r="C47" s="34">
        <v>4000</v>
      </c>
      <c r="D47" s="34">
        <v>3000</v>
      </c>
      <c r="E47" s="57">
        <v>415.8</v>
      </c>
      <c r="F47" s="161">
        <f t="shared" si="0"/>
        <v>13.86</v>
      </c>
    </row>
    <row r="48" spans="1:6" s="33" customFormat="1" x14ac:dyDescent="0.2">
      <c r="A48" s="96" t="s">
        <v>186</v>
      </c>
      <c r="B48" s="30"/>
      <c r="C48" s="34">
        <v>18750</v>
      </c>
      <c r="D48" s="34">
        <v>18750</v>
      </c>
      <c r="E48" s="57">
        <v>0</v>
      </c>
      <c r="F48" s="161">
        <f t="shared" si="0"/>
        <v>0</v>
      </c>
    </row>
    <row r="49" spans="1:6" ht="24" customHeight="1" x14ac:dyDescent="0.2">
      <c r="A49" s="95" t="s">
        <v>111</v>
      </c>
      <c r="B49" s="60"/>
      <c r="C49" s="60">
        <v>1355970.02</v>
      </c>
      <c r="D49" s="60">
        <f>SUM(D50:D57)</f>
        <v>2285000</v>
      </c>
      <c r="E49" s="29">
        <f>SUM(E50:E57)</f>
        <v>1886735.57</v>
      </c>
      <c r="F49" s="160">
        <f t="shared" si="0"/>
        <v>82.570484463894971</v>
      </c>
    </row>
    <row r="50" spans="1:6" s="33" customFormat="1" x14ac:dyDescent="0.2">
      <c r="A50" s="96" t="s">
        <v>92</v>
      </c>
      <c r="B50" s="30"/>
      <c r="C50" s="34">
        <v>270000</v>
      </c>
      <c r="D50" s="34">
        <v>270000</v>
      </c>
      <c r="E50" s="57">
        <v>28505.279999999999</v>
      </c>
      <c r="F50" s="161">
        <f t="shared" si="0"/>
        <v>10.557511111111111</v>
      </c>
    </row>
    <row r="51" spans="1:6" x14ac:dyDescent="0.2">
      <c r="A51" s="96" t="s">
        <v>96</v>
      </c>
      <c r="B51" s="34"/>
      <c r="C51" s="34">
        <v>270000</v>
      </c>
      <c r="D51" s="34">
        <v>270000</v>
      </c>
      <c r="E51" s="57">
        <v>224573.56</v>
      </c>
      <c r="F51" s="161">
        <f t="shared" si="0"/>
        <v>83.175392592592587</v>
      </c>
    </row>
    <row r="52" spans="1:6" s="33" customFormat="1" x14ac:dyDescent="0.2">
      <c r="A52" s="96" t="s">
        <v>104</v>
      </c>
      <c r="B52" s="30"/>
      <c r="C52" s="47">
        <v>30000</v>
      </c>
      <c r="D52" s="34">
        <v>30000</v>
      </c>
      <c r="E52" s="57">
        <v>20134.169999999998</v>
      </c>
      <c r="F52" s="161">
        <f t="shared" si="0"/>
        <v>67.113899999999987</v>
      </c>
    </row>
    <row r="53" spans="1:6" s="33" customFormat="1" x14ac:dyDescent="0.2">
      <c r="A53" s="96" t="s">
        <v>187</v>
      </c>
      <c r="B53" s="30"/>
      <c r="C53" s="47">
        <v>100000</v>
      </c>
      <c r="D53" s="34">
        <v>50000</v>
      </c>
      <c r="E53" s="57">
        <v>34209.279999999999</v>
      </c>
      <c r="F53" s="161">
        <f t="shared" si="0"/>
        <v>68.418559999999999</v>
      </c>
    </row>
    <row r="54" spans="1:6" s="33" customFormat="1" x14ac:dyDescent="0.2">
      <c r="A54" s="96" t="s">
        <v>188</v>
      </c>
      <c r="B54" s="30"/>
      <c r="C54" s="47">
        <v>12000</v>
      </c>
      <c r="D54" s="34">
        <v>7000</v>
      </c>
      <c r="E54" s="57">
        <v>0</v>
      </c>
      <c r="F54" s="161">
        <f t="shared" si="0"/>
        <v>0</v>
      </c>
    </row>
    <row r="55" spans="1:6" s="33" customFormat="1" ht="15.75" customHeight="1" x14ac:dyDescent="0.2">
      <c r="A55" s="96" t="s">
        <v>189</v>
      </c>
      <c r="B55" s="30"/>
      <c r="C55" s="47">
        <v>70000</v>
      </c>
      <c r="D55" s="34">
        <v>60000</v>
      </c>
      <c r="E55" s="57">
        <v>10163.200000000001</v>
      </c>
      <c r="F55" s="161">
        <f t="shared" si="0"/>
        <v>16.93866666666667</v>
      </c>
    </row>
    <row r="56" spans="1:6" s="33" customFormat="1" x14ac:dyDescent="0.2">
      <c r="A56" s="96" t="s">
        <v>220</v>
      </c>
      <c r="B56" s="30"/>
      <c r="C56" s="34"/>
      <c r="D56" s="34">
        <v>98000</v>
      </c>
      <c r="E56" s="57">
        <v>98000</v>
      </c>
      <c r="F56" s="161">
        <f t="shared" si="0"/>
        <v>100</v>
      </c>
    </row>
    <row r="57" spans="1:6" s="33" customFormat="1" x14ac:dyDescent="0.2">
      <c r="A57" s="96" t="s">
        <v>190</v>
      </c>
      <c r="B57" s="30"/>
      <c r="C57" s="47">
        <v>603970.02</v>
      </c>
      <c r="D57" s="34">
        <v>1500000</v>
      </c>
      <c r="E57" s="57">
        <v>1471150.0800000001</v>
      </c>
      <c r="F57" s="161">
        <f t="shared" si="0"/>
        <v>98.076672000000002</v>
      </c>
    </row>
    <row r="58" spans="1:6" s="33" customFormat="1" ht="26.25" customHeight="1" x14ac:dyDescent="0.2">
      <c r="A58" s="95" t="s">
        <v>109</v>
      </c>
      <c r="B58" s="30"/>
      <c r="C58" s="140">
        <v>0</v>
      </c>
      <c r="D58" s="140">
        <f>SUM(D59:D60)</f>
        <v>0</v>
      </c>
      <c r="E58" s="141">
        <f>SUM(E59:E60)</f>
        <v>129221.91</v>
      </c>
      <c r="F58" s="160">
        <v>0</v>
      </c>
    </row>
    <row r="59" spans="1:6" s="33" customFormat="1" x14ac:dyDescent="0.2">
      <c r="A59" s="96" t="s">
        <v>107</v>
      </c>
      <c r="B59" s="30"/>
      <c r="C59" s="47">
        <v>0</v>
      </c>
      <c r="D59" s="34">
        <v>0</v>
      </c>
      <c r="E59" s="57">
        <v>108087.13</v>
      </c>
      <c r="F59" s="161">
        <v>0</v>
      </c>
    </row>
    <row r="60" spans="1:6" s="33" customFormat="1" x14ac:dyDescent="0.2">
      <c r="A60" s="96" t="s">
        <v>108</v>
      </c>
      <c r="B60" s="30"/>
      <c r="C60" s="47">
        <v>0</v>
      </c>
      <c r="D60" s="34">
        <v>0</v>
      </c>
      <c r="E60" s="57">
        <v>21134.78</v>
      </c>
      <c r="F60" s="161">
        <v>0</v>
      </c>
    </row>
    <row r="61" spans="1:6" s="33" customFormat="1" ht="24" x14ac:dyDescent="0.2">
      <c r="A61" s="95" t="s">
        <v>105</v>
      </c>
      <c r="B61" s="30"/>
      <c r="C61" s="60">
        <v>30000</v>
      </c>
      <c r="D61" s="60">
        <f>SUM(D62:D63)</f>
        <v>25000</v>
      </c>
      <c r="E61" s="63">
        <f>SUM(E62:E65)</f>
        <v>143139.76</v>
      </c>
      <c r="F61" s="160">
        <f t="shared" si="0"/>
        <v>572.5590400000001</v>
      </c>
    </row>
    <row r="62" spans="1:6" s="33" customFormat="1" x14ac:dyDescent="0.2">
      <c r="A62" s="96" t="s">
        <v>191</v>
      </c>
      <c r="B62" s="30"/>
      <c r="C62" s="47">
        <v>25000</v>
      </c>
      <c r="D62" s="34">
        <v>20000</v>
      </c>
      <c r="E62" s="57">
        <v>37541.199999999997</v>
      </c>
      <c r="F62" s="161">
        <f t="shared" si="0"/>
        <v>187.70599999999999</v>
      </c>
    </row>
    <row r="63" spans="1:6" s="33" customFormat="1" x14ac:dyDescent="0.2">
      <c r="A63" s="96" t="s">
        <v>89</v>
      </c>
      <c r="B63" s="30"/>
      <c r="C63" s="47">
        <v>5000</v>
      </c>
      <c r="D63" s="34">
        <v>5000</v>
      </c>
      <c r="E63" s="57">
        <v>69557.740000000005</v>
      </c>
      <c r="F63" s="161">
        <f t="shared" si="0"/>
        <v>1391.1548000000003</v>
      </c>
    </row>
    <row r="64" spans="1:6" s="33" customFormat="1" x14ac:dyDescent="0.2">
      <c r="A64" s="96" t="s">
        <v>107</v>
      </c>
      <c r="B64" s="30"/>
      <c r="C64" s="47">
        <v>0</v>
      </c>
      <c r="D64" s="34">
        <v>0</v>
      </c>
      <c r="E64" s="57">
        <v>33697.4</v>
      </c>
      <c r="F64" s="161">
        <v>0</v>
      </c>
    </row>
    <row r="65" spans="1:9" s="33" customFormat="1" x14ac:dyDescent="0.2">
      <c r="A65" s="96" t="s">
        <v>108</v>
      </c>
      <c r="B65" s="30"/>
      <c r="C65" s="47">
        <v>0</v>
      </c>
      <c r="D65" s="34">
        <v>0</v>
      </c>
      <c r="E65" s="57">
        <v>2343.42</v>
      </c>
      <c r="F65" s="161">
        <v>0</v>
      </c>
    </row>
    <row r="66" spans="1:9" s="35" customFormat="1" ht="26.25" customHeight="1" x14ac:dyDescent="0.2">
      <c r="A66" s="132" t="s">
        <v>192</v>
      </c>
      <c r="B66" s="142"/>
      <c r="C66" s="143">
        <v>322000</v>
      </c>
      <c r="D66" s="144">
        <f>D68</f>
        <v>525000</v>
      </c>
      <c r="E66" s="145">
        <f>E68</f>
        <v>966713.08</v>
      </c>
      <c r="F66" s="160">
        <f t="shared" si="0"/>
        <v>184.13582476190476</v>
      </c>
    </row>
    <row r="67" spans="1:9" s="35" customFormat="1" ht="24" customHeight="1" x14ac:dyDescent="0.2">
      <c r="A67" s="94" t="s">
        <v>86</v>
      </c>
      <c r="B67" s="142"/>
      <c r="C67" s="116"/>
      <c r="D67" s="146"/>
      <c r="E67" s="147"/>
      <c r="F67" s="160"/>
    </row>
    <row r="68" spans="1:9" s="33" customFormat="1" ht="24" x14ac:dyDescent="0.2">
      <c r="A68" s="95" t="s">
        <v>105</v>
      </c>
      <c r="B68" s="62"/>
      <c r="C68" s="65">
        <v>322000</v>
      </c>
      <c r="D68" s="63">
        <f>SUM(D69:D75)</f>
        <v>525000</v>
      </c>
      <c r="E68" s="61">
        <f>SUM(E69:E75)</f>
        <v>966713.08</v>
      </c>
      <c r="F68" s="160">
        <f t="shared" si="0"/>
        <v>184.13582476190476</v>
      </c>
    </row>
    <row r="69" spans="1:9" s="33" customFormat="1" x14ac:dyDescent="0.2">
      <c r="A69" s="96" t="s">
        <v>113</v>
      </c>
      <c r="B69" s="30"/>
      <c r="C69" s="57">
        <v>200000</v>
      </c>
      <c r="D69" s="57">
        <v>200000</v>
      </c>
      <c r="E69" s="57">
        <v>202331.26</v>
      </c>
      <c r="F69" s="161">
        <f t="shared" si="0"/>
        <v>101.16563000000001</v>
      </c>
      <c r="I69" s="68"/>
    </row>
    <row r="70" spans="1:9" s="33" customFormat="1" x14ac:dyDescent="0.2">
      <c r="A70" s="96" t="s">
        <v>219</v>
      </c>
      <c r="B70" s="30"/>
      <c r="C70" s="57">
        <v>0</v>
      </c>
      <c r="D70" s="57">
        <v>132500</v>
      </c>
      <c r="E70" s="57">
        <v>126000</v>
      </c>
      <c r="F70" s="161"/>
      <c r="I70" s="68"/>
    </row>
    <row r="71" spans="1:9" s="33" customFormat="1" x14ac:dyDescent="0.2">
      <c r="A71" s="96" t="s">
        <v>92</v>
      </c>
      <c r="B71" s="4"/>
      <c r="C71" s="57">
        <v>75000</v>
      </c>
      <c r="D71" s="57">
        <v>100000</v>
      </c>
      <c r="E71" s="57">
        <v>557207.69999999995</v>
      </c>
      <c r="F71" s="161">
        <f t="shared" si="0"/>
        <v>557.20769999999993</v>
      </c>
    </row>
    <row r="72" spans="1:9" x14ac:dyDescent="0.2">
      <c r="A72" s="96" t="s">
        <v>93</v>
      </c>
      <c r="B72" s="34"/>
      <c r="C72" s="57">
        <v>30000</v>
      </c>
      <c r="D72" s="57">
        <v>58000</v>
      </c>
      <c r="E72" s="57">
        <v>58000</v>
      </c>
      <c r="F72" s="161">
        <f t="shared" si="0"/>
        <v>100</v>
      </c>
    </row>
    <row r="73" spans="1:9" s="33" customFormat="1" x14ac:dyDescent="0.2">
      <c r="A73" s="96" t="s">
        <v>95</v>
      </c>
      <c r="B73" s="30"/>
      <c r="C73" s="57">
        <v>2000</v>
      </c>
      <c r="D73" s="48">
        <v>2500</v>
      </c>
      <c r="E73" s="64">
        <v>1896.29</v>
      </c>
      <c r="F73" s="161">
        <f t="shared" si="0"/>
        <v>75.851599999999991</v>
      </c>
    </row>
    <row r="74" spans="1:9" s="33" customFormat="1" x14ac:dyDescent="0.2">
      <c r="A74" s="96" t="s">
        <v>193</v>
      </c>
      <c r="B74" s="30"/>
      <c r="C74" s="57">
        <v>12000</v>
      </c>
      <c r="D74" s="48">
        <v>20000</v>
      </c>
      <c r="E74" s="64">
        <v>18523.689999999999</v>
      </c>
      <c r="F74" s="161">
        <f t="shared" ref="F74:F85" si="1">E74/D74*100</f>
        <v>92.618449999999996</v>
      </c>
    </row>
    <row r="75" spans="1:9" s="33" customFormat="1" x14ac:dyDescent="0.2">
      <c r="A75" s="96" t="s">
        <v>194</v>
      </c>
      <c r="B75" s="30"/>
      <c r="C75" s="57">
        <v>3000</v>
      </c>
      <c r="D75" s="48">
        <v>12000</v>
      </c>
      <c r="E75" s="64">
        <v>2754.14</v>
      </c>
      <c r="F75" s="161">
        <f t="shared" si="1"/>
        <v>22.951166666666666</v>
      </c>
    </row>
    <row r="76" spans="1:9" s="33" customFormat="1" ht="30.75" customHeight="1" x14ac:dyDescent="0.2">
      <c r="A76" s="93" t="s">
        <v>195</v>
      </c>
      <c r="B76" s="30"/>
      <c r="C76" s="63">
        <v>5611653.75</v>
      </c>
      <c r="D76" s="55">
        <f>D77</f>
        <v>4453266.2200000007</v>
      </c>
      <c r="E76" s="65">
        <f>E77</f>
        <v>0</v>
      </c>
      <c r="F76" s="160">
        <f t="shared" si="1"/>
        <v>0</v>
      </c>
    </row>
    <row r="77" spans="1:9" s="33" customFormat="1" ht="30" customHeight="1" x14ac:dyDescent="0.2">
      <c r="A77" s="132" t="s">
        <v>196</v>
      </c>
      <c r="B77" s="142"/>
      <c r="C77" s="144">
        <v>5611653.75</v>
      </c>
      <c r="D77" s="130">
        <f>D79+D81+D83</f>
        <v>4453266.2200000007</v>
      </c>
      <c r="E77" s="131">
        <v>0</v>
      </c>
      <c r="F77" s="160">
        <f t="shared" si="1"/>
        <v>0</v>
      </c>
    </row>
    <row r="78" spans="1:9" s="33" customFormat="1" ht="24" x14ac:dyDescent="0.2">
      <c r="A78" s="94" t="s">
        <v>175</v>
      </c>
      <c r="B78" s="142"/>
      <c r="C78" s="137"/>
      <c r="D78" s="149"/>
      <c r="E78" s="124"/>
      <c r="F78" s="160"/>
    </row>
    <row r="79" spans="1:9" s="3" customFormat="1" ht="24" customHeight="1" x14ac:dyDescent="0.2">
      <c r="A79" s="95" t="s">
        <v>114</v>
      </c>
      <c r="B79" s="59"/>
      <c r="C79" s="63">
        <v>2001578.81</v>
      </c>
      <c r="D79" s="55">
        <f>D80</f>
        <v>2001578.81</v>
      </c>
      <c r="E79" s="29">
        <f>E80</f>
        <v>0</v>
      </c>
      <c r="F79" s="160">
        <f t="shared" si="1"/>
        <v>0</v>
      </c>
    </row>
    <row r="80" spans="1:9" x14ac:dyDescent="0.2">
      <c r="A80" s="96" t="s">
        <v>190</v>
      </c>
      <c r="B80" s="24"/>
      <c r="C80" s="57">
        <v>2001578.81</v>
      </c>
      <c r="D80" s="34">
        <v>2001578.81</v>
      </c>
      <c r="E80" s="32">
        <v>0</v>
      </c>
      <c r="F80" s="161">
        <f t="shared" si="1"/>
        <v>0</v>
      </c>
    </row>
    <row r="81" spans="1:6" ht="24" x14ac:dyDescent="0.2">
      <c r="A81" s="95" t="s">
        <v>115</v>
      </c>
      <c r="B81" s="24"/>
      <c r="C81" s="63">
        <v>1444029.98</v>
      </c>
      <c r="D81" s="60">
        <f>D82</f>
        <v>285642.45</v>
      </c>
      <c r="E81" s="61">
        <f>E82</f>
        <v>0</v>
      </c>
      <c r="F81" s="160">
        <f t="shared" si="1"/>
        <v>0</v>
      </c>
    </row>
    <row r="82" spans="1:6" s="3" customFormat="1" x14ac:dyDescent="0.2">
      <c r="A82" s="96" t="s">
        <v>190</v>
      </c>
      <c r="B82" s="25"/>
      <c r="C82" s="57">
        <v>1444029.98</v>
      </c>
      <c r="D82" s="34">
        <v>285642.45</v>
      </c>
      <c r="E82" s="32">
        <v>0</v>
      </c>
      <c r="F82" s="161">
        <f t="shared" si="1"/>
        <v>0</v>
      </c>
    </row>
    <row r="83" spans="1:6" ht="30" customHeight="1" x14ac:dyDescent="0.2">
      <c r="A83" s="95" t="s">
        <v>109</v>
      </c>
      <c r="B83" s="24"/>
      <c r="C83" s="63">
        <v>2166044.96</v>
      </c>
      <c r="D83" s="60">
        <f>D84</f>
        <v>2166044.96</v>
      </c>
      <c r="E83" s="61">
        <f>E84</f>
        <v>0</v>
      </c>
      <c r="F83" s="160">
        <f t="shared" si="1"/>
        <v>0</v>
      </c>
    </row>
    <row r="84" spans="1:6" s="3" customFormat="1" x14ac:dyDescent="0.2">
      <c r="A84" s="96" t="s">
        <v>190</v>
      </c>
      <c r="B84" s="25"/>
      <c r="C84" s="57">
        <v>2166044.96</v>
      </c>
      <c r="D84" s="34">
        <v>2166044.96</v>
      </c>
      <c r="E84" s="32">
        <v>0</v>
      </c>
      <c r="F84" s="161">
        <f t="shared" si="1"/>
        <v>0</v>
      </c>
    </row>
    <row r="85" spans="1:6" s="3" customFormat="1" ht="15" x14ac:dyDescent="0.25">
      <c r="A85" s="150" t="s">
        <v>148</v>
      </c>
      <c r="B85" s="151"/>
      <c r="C85" s="152">
        <v>15877419.77</v>
      </c>
      <c r="D85" s="153">
        <f>D4+D21+D76</f>
        <v>15979518.220000001</v>
      </c>
      <c r="E85" s="153">
        <f>E4+E21+E76</f>
        <v>10961636.470000001</v>
      </c>
      <c r="F85" s="160">
        <f t="shared" si="1"/>
        <v>68.598041061590905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User011</cp:lastModifiedBy>
  <cp:lastPrinted>2023-02-15T13:27:40Z</cp:lastPrinted>
  <dcterms:created xsi:type="dcterms:W3CDTF">2022-02-23T11:39:51Z</dcterms:created>
  <dcterms:modified xsi:type="dcterms:W3CDTF">2023-02-16T07:46:34Z</dcterms:modified>
</cp:coreProperties>
</file>